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nna Mužná\Desktop\MŠ Volgogradská\"/>
    </mc:Choice>
  </mc:AlternateContent>
  <bookViews>
    <workbookView xWindow="0" yWindow="0" windowWidth="0" windowHeight="0"/>
  </bookViews>
  <sheets>
    <sheet name="Rekapitulace stavby" sheetId="1" r:id="rId1"/>
    <sheet name="2102901 - Stavební část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'2102901 - Stavební část'!$C$91:$K$215</definedName>
    <definedName name="_xlnm.Print_Area" localSheetId="1">'2102901 - Stavební část'!$C$4:$J$39,'2102901 - Stavební část'!$C$45:$J$73,'2102901 - Stavební část'!$C$79:$K$215</definedName>
    <definedName name="_xlnm.Print_Titles" localSheetId="1">'2102901 - Stavební část'!$91:$91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2"/>
  <c r="BH162"/>
  <c r="BG162"/>
  <c r="BF162"/>
  <c r="T162"/>
  <c r="R162"/>
  <c r="P162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T118"/>
  <c r="R119"/>
  <c r="R118"/>
  <c r="P119"/>
  <c r="P118"/>
  <c r="BI115"/>
  <c r="BH115"/>
  <c r="BG115"/>
  <c r="BF115"/>
  <c r="T115"/>
  <c r="T114"/>
  <c r="R115"/>
  <c r="R114"/>
  <c r="P115"/>
  <c r="P114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55"/>
  <c r="J17"/>
  <c r="J12"/>
  <c r="J52"/>
  <c r="E7"/>
  <c r="E82"/>
  <c i="1" r="L50"/>
  <c r="AM50"/>
  <c r="AM49"/>
  <c r="L49"/>
  <c r="AM47"/>
  <c r="L47"/>
  <c r="L45"/>
  <c r="L44"/>
  <c i="2" r="BK169"/>
  <c r="J191"/>
  <c r="BK200"/>
  <c r="BK95"/>
  <c r="BK150"/>
  <c r="BK155"/>
  <c r="BK211"/>
  <c r="BK111"/>
  <c r="BK126"/>
  <c r="J179"/>
  <c r="BK202"/>
  <c r="J101"/>
  <c r="BK172"/>
  <c r="J172"/>
  <c r="J211"/>
  <c r="J106"/>
  <c r="J148"/>
  <c r="J150"/>
  <c r="BK191"/>
  <c i="1" r="AS54"/>
  <c i="2" r="J155"/>
  <c r="J182"/>
  <c r="J202"/>
  <c r="BK99"/>
  <c r="BK108"/>
  <c r="BK162"/>
  <c r="J174"/>
  <c r="J111"/>
  <c r="J138"/>
  <c r="BK148"/>
  <c r="BK196"/>
  <c r="J141"/>
  <c r="J158"/>
  <c r="BK119"/>
  <c r="J123"/>
  <c r="BK132"/>
  <c r="J186"/>
  <c r="J188"/>
  <c r="J132"/>
  <c r="J196"/>
  <c r="J208"/>
  <c r="J104"/>
  <c r="BK135"/>
  <c r="J126"/>
  <c r="BK174"/>
  <c r="BK177"/>
  <c r="BK193"/>
  <c r="J200"/>
  <c r="BK123"/>
  <c r="J177"/>
  <c r="BK179"/>
  <c r="J213"/>
  <c r="BK101"/>
  <c r="BK129"/>
  <c r="BK188"/>
  <c r="J198"/>
  <c r="BK144"/>
  <c r="J162"/>
  <c r="BK213"/>
  <c r="J119"/>
  <c r="J129"/>
  <c r="BK182"/>
  <c r="BK153"/>
  <c r="BK104"/>
  <c r="J135"/>
  <c r="BK141"/>
  <c r="BK208"/>
  <c r="J108"/>
  <c r="BK138"/>
  <c r="J193"/>
  <c r="BK205"/>
  <c r="J99"/>
  <c r="J153"/>
  <c r="J144"/>
  <c r="BK198"/>
  <c r="J95"/>
  <c r="BK106"/>
  <c r="BK158"/>
  <c r="J115"/>
  <c r="BK186"/>
  <c r="J169"/>
  <c r="J205"/>
  <c r="BK115"/>
  <c l="1" r="BK94"/>
  <c r="T122"/>
  <c r="P161"/>
  <c r="R190"/>
  <c r="T94"/>
  <c r="P122"/>
  <c r="P147"/>
  <c r="R161"/>
  <c r="T199"/>
  <c r="P94"/>
  <c r="P93"/>
  <c r="R122"/>
  <c r="R147"/>
  <c r="BK161"/>
  <c r="J161"/>
  <c r="J69"/>
  <c r="BK190"/>
  <c r="J190"/>
  <c r="J70"/>
  <c r="T190"/>
  <c r="P199"/>
  <c r="BK207"/>
  <c r="J207"/>
  <c r="J72"/>
  <c r="R207"/>
  <c r="R94"/>
  <c r="R93"/>
  <c r="BK122"/>
  <c r="J122"/>
  <c r="J64"/>
  <c r="BK147"/>
  <c r="J147"/>
  <c r="J66"/>
  <c r="T147"/>
  <c r="T161"/>
  <c r="T160"/>
  <c r="P190"/>
  <c r="BK199"/>
  <c r="J199"/>
  <c r="J71"/>
  <c r="R199"/>
  <c r="P207"/>
  <c r="T207"/>
  <c r="BK114"/>
  <c r="J114"/>
  <c r="J62"/>
  <c r="BK157"/>
  <c r="J157"/>
  <c r="J67"/>
  <c r="BK118"/>
  <c r="J118"/>
  <c r="J63"/>
  <c r="BK143"/>
  <c r="J143"/>
  <c r="J65"/>
  <c r="BE106"/>
  <c r="BE123"/>
  <c r="BE126"/>
  <c r="BE132"/>
  <c r="BE135"/>
  <c r="BE138"/>
  <c r="BE148"/>
  <c r="BE155"/>
  <c r="BE158"/>
  <c r="BE172"/>
  <c r="BE174"/>
  <c r="BE177"/>
  <c r="BE200"/>
  <c r="BE211"/>
  <c r="E48"/>
  <c r="J86"/>
  <c r="F89"/>
  <c r="BE115"/>
  <c r="BE119"/>
  <c r="BE150"/>
  <c r="BE162"/>
  <c r="BE186"/>
  <c r="BE198"/>
  <c r="BE202"/>
  <c r="BE208"/>
  <c r="BE213"/>
  <c r="BE99"/>
  <c r="BE101"/>
  <c r="BE104"/>
  <c r="BE108"/>
  <c r="BE111"/>
  <c r="BE129"/>
  <c r="BE144"/>
  <c r="BE153"/>
  <c r="BE169"/>
  <c r="BE179"/>
  <c r="BE205"/>
  <c r="BE95"/>
  <c r="BE141"/>
  <c r="BE182"/>
  <c r="BE188"/>
  <c r="BE191"/>
  <c r="BE193"/>
  <c r="BE196"/>
  <c r="F35"/>
  <c i="1" r="BB55"/>
  <c r="BB54"/>
  <c r="W31"/>
  <c i="2" r="F37"/>
  <c i="1" r="BD55"/>
  <c r="BD54"/>
  <c r="W33"/>
  <c i="2" r="F36"/>
  <c i="1" r="BC55"/>
  <c r="BC54"/>
  <c r="AY54"/>
  <c i="2" r="J34"/>
  <c i="1" r="AW55"/>
  <c i="2" r="F34"/>
  <c i="1" r="BA55"/>
  <c r="BA54"/>
  <c r="AW54"/>
  <c r="AK30"/>
  <c i="2" l="1" r="R160"/>
  <c r="P160"/>
  <c r="P92"/>
  <c i="1" r="AU55"/>
  <c i="2" r="R92"/>
  <c r="T93"/>
  <c r="T92"/>
  <c r="BK93"/>
  <c r="J93"/>
  <c r="J60"/>
  <c r="J94"/>
  <c r="J61"/>
  <c r="BK160"/>
  <c r="J160"/>
  <c r="J68"/>
  <c i="1" r="AU54"/>
  <c r="W30"/>
  <c r="AX54"/>
  <c r="W32"/>
  <c i="2" r="F33"/>
  <c i="1" r="AZ55"/>
  <c r="AZ54"/>
  <c r="W29"/>
  <c i="2" r="J33"/>
  <c i="1" r="AV55"/>
  <c r="AT55"/>
  <c i="2" l="1" r="BK92"/>
  <c r="J92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<sst xmlns="http://schemas.openxmlformats.org/spreadsheetml/2006/main">
  <si>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</si>
  <si>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</si>
  <si>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</si>
  <si>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</si>
  <si>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</si>
  <si>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{f2c1eb97-98b3-4c09-afae-fecd781c1c64}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</si>
  <si>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</si>
  <si>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</si>
  <si>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</si>
  <si>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</si>
  <si>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</si>
  <si>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</si>
  <si>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</si>
  <si>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</si>
  <si>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</si>
  <si>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21029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</si>
  <si>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</si>
  <si>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</si>
  <si>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Úprava objektu MŠ Volgogradská 4</t>
  </si>
  <si>
    <t>KSO:</t>
  </si>
  <si>
    <t>801 31 13</t>
  </si>
  <si>
    <t>CC-CZ:</t>
  </si>
  <si>
    <t>Místo:</t>
  </si>
  <si>
    <t>Ostrava-Jih-Zábřeh</t>
  </si>
  <si>
    <t>Datum:</t>
  </si>
  <si>
    <t>28. 7. 2021</t>
  </si>
  <si>
    <t>CZ-CPV:</t>
  </si>
  <si>
    <t>45214100-1stav.práce</t>
  </si>
  <si>
    <t>Zadavatel:</t>
  </si>
  <si>
    <t>IČ:</t>
  </si>
  <si>
    <t>Statutární město Ostrava</t>
  </si>
  <si>
    <t>DIČ:</t>
  </si>
  <si>
    <t>Uchazeč:</t>
  </si>
  <si>
    <t>Vyplň údaj</t>
  </si>
  <si>
    <t>Projektant:</t>
  </si>
  <si>
    <t>ArchiBIM, ing Ivona Szotkowská</t>
  </si>
  <si>
    <t>True</t>
  </si>
  <si>
    <t>Zpracovatel:</t>
  </si>
  <si>
    <t>Anna Mužná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</si>
  <si>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</si>
  <si>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</si>
  <si>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</si>
  <si>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</si>
  <si>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</si>
  <si>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</si>
  <si>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</si>
  <si>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</si>
  <si>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</si>
  <si>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</si>
  <si>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</si>
  <si>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</si>
  <si>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</si>
  <si>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</si>
  <si>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</si>
  <si>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</si>
  <si>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</si>
  <si>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</si>
  <si>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</si>
  <si>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</si>
  <si>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</si>
  <si>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</si>
  <si>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</si>
  <si>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</si>
  <si>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</si>
  <si>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</si>
  <si>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</si>
  <si>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</si>
  <si>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</si>
  <si>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</si>
  <si>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</si>
  <si>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</si>
  <si>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</si>
  <si>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</si>
  <si>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</si>
  <si>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</si>
  <si>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</si>
  <si>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</si>
  <si>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</si>
  <si>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</si>
  <si>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</si>
  <si>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2102901</t>
  </si>
  <si>
    <t>Stavební část</t>
  </si>
  <si>
    <t>STA</t>
  </si>
  <si>
    <t>1</t>
  </si>
  <si>
    <t>{0b7cffac-bf6d-4bf8-9c47-a2e9d9d2f60e}</t>
  </si>
  <si>
    <t>2</t>
  </si>
  <si>
    <t>KRYCÍ LIST SOUPISU PRACÍ</t>
  </si>
  <si>
    <t>Objekt:</t>
  </si>
  <si>
    <t>2102901 -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</si>
  <si>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</si>
  <si>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</si>
  <si>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</si>
  <si>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</si>
  <si>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</si>
  <si>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</si>
  <si>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</si>
  <si>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</si>
  <si>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</si>
  <si>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</si>
  <si>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</si>
  <si>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</si>
  <si>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</si>
  <si>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</si>
  <si>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</si>
  <si>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771 - Podlahy z dlaždic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</si>
  <si>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</si>
  <si>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</si>
  <si>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</si>
  <si>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</si>
  <si>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</si>
  <si>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</si>
  <si>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</si>
  <si>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</si>
  <si>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</si>
  <si>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</si>
  <si>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</si>
  <si>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</si>
  <si>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</si>
  <si>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</si>
  <si>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</si>
  <si>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</si>
  <si>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</si>
  <si>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</si>
  <si>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</si>
  <si>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122251103</t>
  </si>
  <si>
    <t>Odkopávky a prokopávky nezapažené strojně v hornině třídy těžitelnosti I skupiny 3 přes 50 do 100 m3</t>
  </si>
  <si>
    <t>m3</t>
  </si>
  <si>
    <t>CS ÚRS 2021 02</t>
  </si>
  <si>
    <t>4</t>
  </si>
  <si>
    <t>-1686143904</t>
  </si>
  <si>
    <t>Online PSC</t>
  </si>
  <si>
    <t>https://podminky.urs.cz/item/CS_URS_2021_02/122251103</t>
  </si>
  <si>
    <t>VV</t>
  </si>
  <si>
    <t>zemina pro zásyp ze zemníku</t>
  </si>
  <si>
    <t>78,54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</si>
  <si>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</si>
  <si>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</si>
  <si>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-1512378904</t>
  </si>
  <si>
    <t>https://podminky.urs.cz/item/CS_URS_2021_02/162751117</t>
  </si>
  <si>
    <t>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</si>
  <si>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</si>
  <si>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</si>
  <si>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115916882</t>
  </si>
  <si>
    <t>https://podminky.urs.cz/item/CS_URS_2021_02/162751119</t>
  </si>
  <si>
    <t>78,540*5</t>
  </si>
  <si>
    <t>174151101</t>
  </si>
  <si>
    <t>Zásyp sypaninou z jakékoliv horniny strojně s uložením výkopku ve vrstvách se zhutněním jam, šachet, rýh nebo kolem objektů v těchto vykopávkách</t>
  </si>
  <si>
    <t>891097240</t>
  </si>
  <si>
    <t>https://podminky.urs.cz/item/CS_URS_2021_02/174151101</t>
  </si>
  <si>
    <t>5</t>
  </si>
  <si>
    <t>181411141</t>
  </si>
  <si>
    <t>Založení trávníku na půdě předem připravené plochy do 1000 m2 výsevem včetně utažení parterového v rovině nebo na svahu do 1:5</t>
  </si>
  <si>
    <t>m2</t>
  </si>
  <si>
    <t>-1923971740</t>
  </si>
  <si>
    <t>https://podminky.urs.cz/item/CS_URS_2021_02/181411141</t>
  </si>
  <si>
    <t>6</t>
  </si>
  <si>
    <t>M</t>
  </si>
  <si>
    <t>00572420</t>
  </si>
  <si>
    <t>osivo směs travní parková okrasná</t>
  </si>
  <si>
    <t>kg</t>
  </si>
  <si>
    <t>8</t>
  </si>
  <si>
    <t>-756133624</t>
  </si>
  <si>
    <t>https://podminky.urs.cz/item/CS_URS_2021_02/00572420</t>
  </si>
  <si>
    <t>37,8*0,02 'Přepočtené koeficientem množství</t>
  </si>
  <si>
    <t>7</t>
  </si>
  <si>
    <t>181912111</t>
  </si>
  <si>
    <t>Úprava pláně vyrovnáním výškových rozdílů ručně v hornině třídy těžitelnosti I skupiny 3 bez zhutnění</t>
  </si>
  <si>
    <t>-1596320254</t>
  </si>
  <si>
    <t>https://podminky.urs.cz/item/CS_URS_2021_02/181912111</t>
  </si>
  <si>
    <t>5,4*7,0</t>
  </si>
  <si>
    <t>Svislé a kompletní konstrukce</t>
  </si>
  <si>
    <t>342272235</t>
  </si>
  <si>
    <t>Příčky z pórobetonových tvárnic hladkých na tenké maltové lože objemová hmotnost do 500 kg/m3, tloušťka příčky 125 mm</t>
  </si>
  <si>
    <t>1659867475</t>
  </si>
  <si>
    <t>https://podminky.urs.cz/item/CS_URS_2021_02/342272235</t>
  </si>
  <si>
    <t>5,055*1,0</t>
  </si>
  <si>
    <t>Vodorovné konstrukce</t>
  </si>
  <si>
    <t>9</t>
  </si>
  <si>
    <t>451577877</t>
  </si>
  <si>
    <t>Podklad nebo lože pod dlažbu (přídlažbu) v ploše vodorovné nebo ve sklonu do 1:5, tloušťky od 30 do 100 mm ze štěrkopísku</t>
  </si>
  <si>
    <t>1450424792</t>
  </si>
  <si>
    <t>https://podminky.urs.cz/item/CS_URS_2021_02/451577877</t>
  </si>
  <si>
    <t>(1,25+5,6)*0,5</t>
  </si>
  <si>
    <t>Úpravy povrchů, podlahy a osazování výplní</t>
  </si>
  <si>
    <t>10</t>
  </si>
  <si>
    <t>622151001</t>
  </si>
  <si>
    <t>Penetrační nátěr vnějších pastovitých tenkovrstvých omítek akrylátový univerzální stěn</t>
  </si>
  <si>
    <t>-717349732</t>
  </si>
  <si>
    <t>https://podminky.urs.cz/item/CS_URS_2021_02/622151001</t>
  </si>
  <si>
    <t>3,27</t>
  </si>
  <si>
    <t>11</t>
  </si>
  <si>
    <t>622211001</t>
  </si>
  <si>
    <t>Montáž kontaktního zateplení lepením a mechanickým kotvením z polystyrenových desek na vnější stěny, na podklad betonový nebo z lehčeného betonu, z tvárnic keramických nebo vápenopískových, tloušťky desek do 40 mm</t>
  </si>
  <si>
    <t>-1362050329</t>
  </si>
  <si>
    <t>https://podminky.urs.cz/item/CS_URS_2021_02/622211001</t>
  </si>
  <si>
    <t>5,05*0,55</t>
  </si>
  <si>
    <t>12</t>
  </si>
  <si>
    <t>28376012</t>
  </si>
  <si>
    <t>deska perimetrická fasádní soklová 150kPa λ=0,035 tl 40mm</t>
  </si>
  <si>
    <t>-418229707</t>
  </si>
  <si>
    <t>https://podminky.urs.cz/item/CS_URS_2021_02/28376012</t>
  </si>
  <si>
    <t>2,778*1,05 'Přepočtené koeficientem množství</t>
  </si>
  <si>
    <t>13</t>
  </si>
  <si>
    <t>622211041</t>
  </si>
  <si>
    <t>Montáž kontaktního zateplení lepením a mechanickým kotvením z polystyrenových desek na vnější stěny, na podklad betonový nebo z lehčeného betonu, z tvárnic keramických nebo vápenopískových, tloušťky desek přes 160 do 200 mm</t>
  </si>
  <si>
    <t>1713471125</t>
  </si>
  <si>
    <t>https://podminky.urs.cz/item/CS_URS_2021_02/622211041</t>
  </si>
  <si>
    <t>5,45*1,25</t>
  </si>
  <si>
    <t>14</t>
  </si>
  <si>
    <t>28376023</t>
  </si>
  <si>
    <t>deska perimetrická fasádní soklová 150kPa λ=0,035 tl 200mm</t>
  </si>
  <si>
    <t>1736299036</t>
  </si>
  <si>
    <t>https://podminky.urs.cz/item/CS_URS_2021_02/28376023</t>
  </si>
  <si>
    <t>6,813*1,05 'Přepočtené koeficientem množství</t>
  </si>
  <si>
    <t>622511112</t>
  </si>
  <si>
    <t>Omítka tenkovrstvá akrylátová vnějších ploch probarvená bez penetrace mozaiková střednězrnná stěn</t>
  </si>
  <si>
    <t>1973256688</t>
  </si>
  <si>
    <t>https://podminky.urs.cz/item/CS_URS_2021_02/622511112</t>
  </si>
  <si>
    <t>5,45*0,6</t>
  </si>
  <si>
    <t>16</t>
  </si>
  <si>
    <t>637211121</t>
  </si>
  <si>
    <t>Okapový chodník z dlaždic betonových se zalitím spár cementovou maltou do písku, tl. dlaždic 40 mm</t>
  </si>
  <si>
    <t>1682508116</t>
  </si>
  <si>
    <t>https://podminky.urs.cz/item/CS_URS_2021_02/637211121</t>
  </si>
  <si>
    <t>Ostatní konstrukce a práce, bourání</t>
  </si>
  <si>
    <t>17</t>
  </si>
  <si>
    <t>981013716</t>
  </si>
  <si>
    <t>Demolice budov těžkými mechanizačními prostředky z monolitického nebo montovaného železobetonu včetně výplňového zdiva, s podílem konstrukcí přes 30 do 35 %</t>
  </si>
  <si>
    <t>-997896565</t>
  </si>
  <si>
    <t>https://podminky.urs.cz/item/CS_URS_2021_02/981013716</t>
  </si>
  <si>
    <t>5,45*5,0*2,7+5,32*1,55*2,4</t>
  </si>
  <si>
    <t>997</t>
  </si>
  <si>
    <t>Přesun sutě</t>
  </si>
  <si>
    <t>18</t>
  </si>
  <si>
    <t>997006512</t>
  </si>
  <si>
    <t>Vodorovná doprava suti na skládku s naložením na dopravní prostředek a složením přes 100 m do 1 km</t>
  </si>
  <si>
    <t>t</t>
  </si>
  <si>
    <t>809718006</t>
  </si>
  <si>
    <t>https://podminky.urs.cz/item/CS_URS_2021_02/997006512</t>
  </si>
  <si>
    <t>19</t>
  </si>
  <si>
    <t>997006519</t>
  </si>
  <si>
    <t>Vodorovná doprava suti na skládku s naložením na dopravní prostředek a složením Příplatek k ceně za každý další i započatý 1 km</t>
  </si>
  <si>
    <t>-894631044</t>
  </si>
  <si>
    <t>https://podminky.urs.cz/item/CS_URS_2021_02/997006519</t>
  </si>
  <si>
    <t>73,283*19</t>
  </si>
  <si>
    <t>20</t>
  </si>
  <si>
    <t>997006551</t>
  </si>
  <si>
    <t>Hrubé urovnání suti na skládce bez zhutnění</t>
  </si>
  <si>
    <t>-1240060512</t>
  </si>
  <si>
    <t>https://podminky.urs.cz/item/CS_URS_2021_02/997006551</t>
  </si>
  <si>
    <t>997013862</t>
  </si>
  <si>
    <t>Poplatek za uložení stavebního odpadu na recyklační skládce (skládkovné) z armovaného betonu zatříděného do Katalogu odpadů pod kódem 17 01 01</t>
  </si>
  <si>
    <t>-750303109</t>
  </si>
  <si>
    <t>https://podminky.urs.cz/item/CS_URS_2021_02/997013862</t>
  </si>
  <si>
    <t>998</t>
  </si>
  <si>
    <t>Přesun hmot</t>
  </si>
  <si>
    <t>22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</si>
  <si>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</si>
  <si>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</si>
  <si>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1205171942</t>
  </si>
  <si>
    <t>https://podminky.urs.cz/item/CS_URS_2021_02/998011001</t>
  </si>
  <si>
    <t>PSV</t>
  </si>
  <si>
    <t>Práce a dodávky PSV</t>
  </si>
  <si>
    <t>711</t>
  </si>
  <si>
    <t>Izolace proti vodě, vlhkosti a plynům</t>
  </si>
  <si>
    <t>23</t>
  </si>
  <si>
    <t>711112001</t>
  </si>
  <si>
    <t>Provedení izolace proti zemní vlhkosti natěradly a tmely za studena na ploše svislé S nátěrem penetračním</t>
  </si>
  <si>
    <t>227246069</t>
  </si>
  <si>
    <t>https://podminky.urs.cz/item/CS_URS_2021_02/711112001</t>
  </si>
  <si>
    <t>S1</t>
  </si>
  <si>
    <t>S2</t>
  </si>
  <si>
    <t>5,45*0,55</t>
  </si>
  <si>
    <t>Součet</t>
  </si>
  <si>
    <t>24</t>
  </si>
  <si>
    <t>11163150</t>
  </si>
  <si>
    <t>lak penetrační asfaltový</t>
  </si>
  <si>
    <t>32</t>
  </si>
  <si>
    <t>-1059713612</t>
  </si>
  <si>
    <t>https://podminky.urs.cz/item/CS_URS_2021_02/11163150</t>
  </si>
  <si>
    <t>9,811*0,00034 'Přepočtené koeficientem množství</t>
  </si>
  <si>
    <t>25</t>
  </si>
  <si>
    <t>711142559</t>
  </si>
  <si>
    <t>Provedení izolace proti zemní vlhkosti pásy přitavením NAIP na ploše svislé S</t>
  </si>
  <si>
    <t>1061948</t>
  </si>
  <si>
    <t>https://podminky.urs.cz/item/CS_URS_2021_02/711142559</t>
  </si>
  <si>
    <t>26</t>
  </si>
  <si>
    <t>62832001</t>
  </si>
  <si>
    <t>pás asfaltový natavitelný oxidovaný tl 3,5mm typu V60 S35 s vložkou ze skleněné rohože, s jemnozrnným minerálním posypem</t>
  </si>
  <si>
    <t>-1054770470</t>
  </si>
  <si>
    <t>https://podminky.urs.cz/item/CS_URS_2021_02/62832001</t>
  </si>
  <si>
    <t>9,811*1,221 'Přepočtené koeficientem množství</t>
  </si>
  <si>
    <t>27</t>
  </si>
  <si>
    <t>711161273</t>
  </si>
  <si>
    <t>Provedení izolace proti zemní vlhkosti nopovou fólií na ploše svislé S z nopové fólie</t>
  </si>
  <si>
    <t>-1120013500</t>
  </si>
  <si>
    <t>https://podminky.urs.cz/item/CS_URS_2021_02/711161273</t>
  </si>
  <si>
    <t>28</t>
  </si>
  <si>
    <t>28323516</t>
  </si>
  <si>
    <t>fólie profilovaná (nopová) drenážní HDPE s nakašírovanou filtrační textilií s výškou nopů 9mm</t>
  </si>
  <si>
    <t>1210753169</t>
  </si>
  <si>
    <t>https://podminky.urs.cz/item/CS_URS_2021_02/28323516</t>
  </si>
  <si>
    <t>6,813*1,221 'Přepočtené koeficientem množství</t>
  </si>
  <si>
    <t>29</t>
  </si>
  <si>
    <t>711192101</t>
  </si>
  <si>
    <t>Provedení izolace proti zemní vlhkosti hydroizolační stěrkou na ploše svislé S jednovrstvá na betonu</t>
  </si>
  <si>
    <t>785540929</t>
  </si>
  <si>
    <t>https://podminky.urs.cz/item/CS_URS_2021_02/711192101</t>
  </si>
  <si>
    <t>30</t>
  </si>
  <si>
    <t>24551030</t>
  </si>
  <si>
    <t>stěrka hydroizolační dvousložková cemento-polymerová vlákny vyztužená proti zemní vlhkosti</t>
  </si>
  <si>
    <t>-821619603</t>
  </si>
  <si>
    <t>https://podminky.urs.cz/item/CS_URS_2021_02/24551030</t>
  </si>
  <si>
    <t>31</t>
  </si>
  <si>
    <t>998711101</t>
  </si>
  <si>
    <t>Přesun hmot pro izolace proti vodě, vlhkosti a plynům stanovený z hmotnosti přesunovaného materiálu vodorovná dopravní vzdálenost do 50 m v objektech výšky do 6 m</t>
  </si>
  <si>
    <t>272200130</t>
  </si>
  <si>
    <t>https://podminky.urs.cz/item/CS_URS_2021_02/998711101</t>
  </si>
  <si>
    <t>767</t>
  </si>
  <si>
    <t>Konstrukce zámečnické</t>
  </si>
  <si>
    <t>767161126</t>
  </si>
  <si>
    <t>Montáž zábradlí rovného z trubek nebo tenkostěnných profilů na ocelovou konstrukci, hmotnosti 1 m zábradlí přes 20 do 30 kg</t>
  </si>
  <si>
    <t>m</t>
  </si>
  <si>
    <t>491572841</t>
  </si>
  <si>
    <t>https://podminky.urs.cz/item/CS_URS_2021_02/767161126</t>
  </si>
  <si>
    <t>33</t>
  </si>
  <si>
    <t>767161834</t>
  </si>
  <si>
    <t>Demontáž zábradlí k dalšímu použití rovného nerozebíratelný spoj hmotnosti 1 m zábradlí přes 20 kg</t>
  </si>
  <si>
    <t>1269711576</t>
  </si>
  <si>
    <t>https://podminky.urs.cz/item/CS_URS_2021_02/767161834</t>
  </si>
  <si>
    <t>5,435+4,58+1,35+5,32+1,175</t>
  </si>
  <si>
    <t>34</t>
  </si>
  <si>
    <t>767161871</t>
  </si>
  <si>
    <t>Demontáž zábradlí k dalšímu použití madel schodišťových</t>
  </si>
  <si>
    <t>-2025813793</t>
  </si>
  <si>
    <t>https://podminky.urs.cz/item/CS_URS_2021_02/767161871</t>
  </si>
  <si>
    <t>35</t>
  </si>
  <si>
    <t>7679 PRC</t>
  </si>
  <si>
    <t>Oprava stávajícího zábradlí před monttáží</t>
  </si>
  <si>
    <t>soubor</t>
  </si>
  <si>
    <t>vlastní</t>
  </si>
  <si>
    <t>-485578945</t>
  </si>
  <si>
    <t>771</t>
  </si>
  <si>
    <t>Podlahy z dlaždic</t>
  </si>
  <si>
    <t>36</t>
  </si>
  <si>
    <t>771551912</t>
  </si>
  <si>
    <t>Opravy podlah z dlaždic teracových kladených do malty, při velikosti dlaždic přes 6 do 9 ks/ m2</t>
  </si>
  <si>
    <t>kus</t>
  </si>
  <si>
    <t>-2078775995</t>
  </si>
  <si>
    <t>https://podminky.urs.cz/item/CS_URS_2021_02/771551912</t>
  </si>
  <si>
    <t>37</t>
  </si>
  <si>
    <t>59247001</t>
  </si>
  <si>
    <t>dlaždice teracová 300x300x30mm</t>
  </si>
  <si>
    <t>935836434</t>
  </si>
  <si>
    <t>https://podminky.urs.cz/item/CS_URS_2021_02/59247001</t>
  </si>
  <si>
    <t>1*12,221 'Přepočtené koeficientem množství</t>
  </si>
  <si>
    <t>38</t>
  </si>
  <si>
    <t>998771101</t>
  </si>
  <si>
    <t>Přesun hmot pro podlahy z dlaždic stanovený z hmotnosti přesunovaného materiálu vodorovná dopravní vzdálenost do 50 m v objektech výšky do 6 m</t>
  </si>
  <si>
    <t>-284312417</t>
  </si>
  <si>
    <t>https://podminky.urs.cz/item/CS_URS_2021_02/998771101</t>
  </si>
  <si>
    <t>783</t>
  </si>
  <si>
    <t>Dokončovací práce - nátěry</t>
  </si>
  <si>
    <t>39</t>
  </si>
  <si>
    <t>783301303</t>
  </si>
  <si>
    <t>Příprava podkladu zámečnických konstrukcí před provedením nátěru odrezivění odrezovačem bezoplachovým</t>
  </si>
  <si>
    <t>1633036040</t>
  </si>
  <si>
    <t>https://podminky.urs.cz/item/CS_URS_2021_02/783301303</t>
  </si>
  <si>
    <t>4,6*0,8*3</t>
  </si>
  <si>
    <t>40</t>
  </si>
  <si>
    <t>783314201</t>
  </si>
  <si>
    <t>Základní antikorozní nátěr zámečnických konstrukcí jednonásobný syntetický standardní</t>
  </si>
  <si>
    <t>-1199417787</t>
  </si>
  <si>
    <t>https://podminky.urs.cz/item/CS_URS_2021_02/783314201</t>
  </si>
  <si>
    <t>41</t>
  </si>
  <si>
    <t>783317101</t>
  </si>
  <si>
    <t>Krycí nátěr (email) zámečnických konstrukcí jednonásobný syntetický standardní</t>
  </si>
  <si>
    <t>50283975</t>
  </si>
  <si>
    <t>https://podminky.urs.cz/item/CS_URS_2021_02/783317101</t>
  </si>
  <si>
    <t>11,04*2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</si>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</sst>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251103" TargetMode="External" /><Relationship Id="rId2" Type="http://schemas.openxmlformats.org/officeDocument/2006/relationships/hyperlink" Target="https://podminky.urs.cz/item/CS_URS_2021_02/162751117" TargetMode="External" /><Relationship Id="rId3" Type="http://schemas.openxmlformats.org/officeDocument/2006/relationships/hyperlink" Target="https://podminky.urs.cz/item/CS_URS_2021_02/162751119" TargetMode="External" /><Relationship Id="rId4" Type="http://schemas.openxmlformats.org/officeDocument/2006/relationships/hyperlink" Target="https://podminky.urs.cz/item/CS_URS_2021_02/174151101" TargetMode="External" /><Relationship Id="rId5" Type="http://schemas.openxmlformats.org/officeDocument/2006/relationships/hyperlink" Target="https://podminky.urs.cz/item/CS_URS_2021_02/181411141" TargetMode="External" /><Relationship Id="rId6" Type="http://schemas.openxmlformats.org/officeDocument/2006/relationships/hyperlink" Target="https://podminky.urs.cz/item/CS_URS_2021_02/00572420" TargetMode="External" /><Relationship Id="rId7" Type="http://schemas.openxmlformats.org/officeDocument/2006/relationships/hyperlink" Target="https://podminky.urs.cz/item/CS_URS_2021_02/181912111" TargetMode="External" /><Relationship Id="rId8" Type="http://schemas.openxmlformats.org/officeDocument/2006/relationships/hyperlink" Target="https://podminky.urs.cz/item/CS_URS_2021_02/342272235" TargetMode="External" /><Relationship Id="rId9" Type="http://schemas.openxmlformats.org/officeDocument/2006/relationships/hyperlink" Target="https://podminky.urs.cz/item/CS_URS_2021_02/451577877" TargetMode="External" /><Relationship Id="rId10" Type="http://schemas.openxmlformats.org/officeDocument/2006/relationships/hyperlink" Target="https://podminky.urs.cz/item/CS_URS_2021_02/622151001" TargetMode="External" /><Relationship Id="rId11" Type="http://schemas.openxmlformats.org/officeDocument/2006/relationships/hyperlink" Target="https://podminky.urs.cz/item/CS_URS_2021_02/622211001" TargetMode="External" /><Relationship Id="rId12" Type="http://schemas.openxmlformats.org/officeDocument/2006/relationships/hyperlink" Target="https://podminky.urs.cz/item/CS_URS_2021_02/28376012" TargetMode="External" /><Relationship Id="rId13" Type="http://schemas.openxmlformats.org/officeDocument/2006/relationships/hyperlink" Target="https://podminky.urs.cz/item/CS_URS_2021_02/622211041" TargetMode="External" /><Relationship Id="rId14" Type="http://schemas.openxmlformats.org/officeDocument/2006/relationships/hyperlink" Target="https://podminky.urs.cz/item/CS_URS_2021_02/28376023" TargetMode="External" /><Relationship Id="rId15" Type="http://schemas.openxmlformats.org/officeDocument/2006/relationships/hyperlink" Target="https://podminky.urs.cz/item/CS_URS_2021_02/622511112" TargetMode="External" /><Relationship Id="rId16" Type="http://schemas.openxmlformats.org/officeDocument/2006/relationships/hyperlink" Target="https://podminky.urs.cz/item/CS_URS_2021_02/637211121" TargetMode="External" /><Relationship Id="rId17" Type="http://schemas.openxmlformats.org/officeDocument/2006/relationships/hyperlink" Target="https://podminky.urs.cz/item/CS_URS_2021_02/981013716" TargetMode="External" /><Relationship Id="rId18" Type="http://schemas.openxmlformats.org/officeDocument/2006/relationships/hyperlink" Target="https://podminky.urs.cz/item/CS_URS_2021_02/997006512" TargetMode="External" /><Relationship Id="rId19" Type="http://schemas.openxmlformats.org/officeDocument/2006/relationships/hyperlink" Target="https://podminky.urs.cz/item/CS_URS_2021_02/997006519" TargetMode="External" /><Relationship Id="rId20" Type="http://schemas.openxmlformats.org/officeDocument/2006/relationships/hyperlink" Target="https://podminky.urs.cz/item/CS_URS_2021_02/997006551" TargetMode="External" /><Relationship Id="rId21" Type="http://schemas.openxmlformats.org/officeDocument/2006/relationships/hyperlink" Target="https://podminky.urs.cz/item/CS_URS_2021_02/997013862" TargetMode="External" /><Relationship Id="rId22" Type="http://schemas.openxmlformats.org/officeDocument/2006/relationships/hyperlink" Target="https://podminky.urs.cz/item/CS_URS_2021_02/998011001" TargetMode="External" /><Relationship Id="rId23" Type="http://schemas.openxmlformats.org/officeDocument/2006/relationships/hyperlink" Target="https://podminky.urs.cz/item/CS_URS_2021_02/711112001" TargetMode="External" /><Relationship Id="rId24" Type="http://schemas.openxmlformats.org/officeDocument/2006/relationships/hyperlink" Target="https://podminky.urs.cz/item/CS_URS_2021_02/11163150" TargetMode="External" /><Relationship Id="rId25" Type="http://schemas.openxmlformats.org/officeDocument/2006/relationships/hyperlink" Target="https://podminky.urs.cz/item/CS_URS_2021_02/711142559" TargetMode="External" /><Relationship Id="rId26" Type="http://schemas.openxmlformats.org/officeDocument/2006/relationships/hyperlink" Target="https://podminky.urs.cz/item/CS_URS_2021_02/62832001" TargetMode="External" /><Relationship Id="rId27" Type="http://schemas.openxmlformats.org/officeDocument/2006/relationships/hyperlink" Target="https://podminky.urs.cz/item/CS_URS_2021_02/711161273" TargetMode="External" /><Relationship Id="rId28" Type="http://schemas.openxmlformats.org/officeDocument/2006/relationships/hyperlink" Target="https://podminky.urs.cz/item/CS_URS_2021_02/28323516" TargetMode="External" /><Relationship Id="rId29" Type="http://schemas.openxmlformats.org/officeDocument/2006/relationships/hyperlink" Target="https://podminky.urs.cz/item/CS_URS_2021_02/711192101" TargetMode="External" /><Relationship Id="rId30" Type="http://schemas.openxmlformats.org/officeDocument/2006/relationships/hyperlink" Target="https://podminky.urs.cz/item/CS_URS_2021_02/24551030" TargetMode="External" /><Relationship Id="rId31" Type="http://schemas.openxmlformats.org/officeDocument/2006/relationships/hyperlink" Target="https://podminky.urs.cz/item/CS_URS_2021_02/998711101" TargetMode="External" /><Relationship Id="rId32" Type="http://schemas.openxmlformats.org/officeDocument/2006/relationships/hyperlink" Target="https://podminky.urs.cz/item/CS_URS_2021_02/767161126" TargetMode="External" /><Relationship Id="rId33" Type="http://schemas.openxmlformats.org/officeDocument/2006/relationships/hyperlink" Target="https://podminky.urs.cz/item/CS_URS_2021_02/767161834" TargetMode="External" /><Relationship Id="rId34" Type="http://schemas.openxmlformats.org/officeDocument/2006/relationships/hyperlink" Target="https://podminky.urs.cz/item/CS_URS_2021_02/767161871" TargetMode="External" /><Relationship Id="rId35" Type="http://schemas.openxmlformats.org/officeDocument/2006/relationships/hyperlink" Target="https://podminky.urs.cz/item/CS_URS_2021_02/771551912" TargetMode="External" /><Relationship Id="rId36" Type="http://schemas.openxmlformats.org/officeDocument/2006/relationships/hyperlink" Target="https://podminky.urs.cz/item/CS_URS_2021_02/59247001" TargetMode="External" /><Relationship Id="rId37" Type="http://schemas.openxmlformats.org/officeDocument/2006/relationships/hyperlink" Target="https://podminky.urs.cz/item/CS_URS_2021_02/998771101" TargetMode="External" /><Relationship Id="rId38" Type="http://schemas.openxmlformats.org/officeDocument/2006/relationships/hyperlink" Target="https://podminky.urs.cz/item/CS_URS_2021_02/783301303" TargetMode="External" /><Relationship Id="rId39" Type="http://schemas.openxmlformats.org/officeDocument/2006/relationships/hyperlink" Target="https://podminky.urs.cz/item/CS_URS_2021_02/783314201" TargetMode="External" /><Relationship Id="rId40" Type="http://schemas.openxmlformats.org/officeDocument/2006/relationships/hyperlink" Target="https://podminky.urs.cz/item/CS_URS_2021_02/783317101" TargetMode="External" /><Relationship Id="rId4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7</v>
      </c>
    </row>
    <row r="7" s="1" customFormat="1" ht="12" customHeight="1">
      <c r="B7" s="22"/>
      <c r="D7" s="32" t="s">
        <v>19</v>
      </c>
      <c r="K7" s="27" t="s">
        <v>20</v>
      </c>
      <c r="AK7" s="32" t="s">
        <v>21</v>
      </c>
      <c r="AN7" s="27" t="s">
        <v>3</v>
      </c>
      <c r="AR7" s="22"/>
      <c r="BE7" s="31"/>
      <c r="BS7" s="19" t="s">
        <v>7</v>
      </c>
    </row>
    <row r="8" s="1" customFormat="1" ht="12" customHeight="1">
      <c r="B8" s="22"/>
      <c r="D8" s="32" t="s">
        <v>22</v>
      </c>
      <c r="K8" s="27" t="s">
        <v>23</v>
      </c>
      <c r="AK8" s="32" t="s">
        <v>24</v>
      </c>
      <c r="AN8" s="33" t="s">
        <v>25</v>
      </c>
      <c r="AR8" s="22"/>
      <c r="BE8" s="31"/>
      <c r="BS8" s="19" t="s">
        <v>7</v>
      </c>
    </row>
    <row r="9" s="1" customFormat="1" ht="29.28" customHeight="1">
      <c r="B9" s="22"/>
      <c r="D9" s="26" t="s">
        <v>26</v>
      </c>
      <c r="K9" s="34" t="s">
        <v>27</v>
      </c>
      <c r="AR9" s="22"/>
      <c r="BE9" s="31"/>
      <c r="BS9" s="19" t="s">
        <v>7</v>
      </c>
    </row>
    <row r="10" s="1" customFormat="1" ht="12" customHeight="1">
      <c r="B10" s="22"/>
      <c r="D10" s="32" t="s">
        <v>28</v>
      </c>
      <c r="AK10" s="32" t="s">
        <v>29</v>
      </c>
      <c r="AN10" s="27" t="s">
        <v>3</v>
      </c>
      <c r="AR10" s="22"/>
      <c r="BE10" s="31"/>
      <c r="BS10" s="19" t="s">
        <v>7</v>
      </c>
    </row>
    <row r="11" s="1" customFormat="1" ht="18.48" customHeight="1">
      <c r="B11" s="22"/>
      <c r="E11" s="27" t="s">
        <v>30</v>
      </c>
      <c r="AK11" s="32" t="s">
        <v>31</v>
      </c>
      <c r="AN11" s="27" t="s">
        <v>3</v>
      </c>
      <c r="AR11" s="22"/>
      <c r="BE11" s="31"/>
      <c r="BS11" s="19" t="s">
        <v>7</v>
      </c>
    </row>
    <row r="12" s="1" customFormat="1" ht="6.96" customHeight="1">
      <c r="B12" s="22"/>
      <c r="AR12" s="22"/>
      <c r="BE12" s="31"/>
      <c r="BS12" s="19" t="s">
        <v>7</v>
      </c>
    </row>
    <row r="13" s="1" customFormat="1" ht="12" customHeight="1">
      <c r="B13" s="22"/>
      <c r="D13" s="32" t="s">
        <v>32</v>
      </c>
      <c r="AK13" s="32" t="s">
        <v>29</v>
      </c>
      <c r="AN13" s="35" t="s">
        <v>33</v>
      </c>
      <c r="AR13" s="22"/>
      <c r="BE13" s="31"/>
      <c r="BS13" s="19" t="s">
        <v>7</v>
      </c>
    </row>
    <row r="14">
      <c r="B14" s="22"/>
      <c r="E14" s="35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31</v>
      </c>
      <c r="AN14" s="35" t="s">
        <v>33</v>
      </c>
      <c r="AR14" s="22"/>
      <c r="BE14" s="31"/>
      <c r="BS14" s="19" t="s">
        <v>7</v>
      </c>
    </row>
    <row r="15" s="1" customFormat="1" ht="6.96" customHeight="1">
      <c r="B15" s="22"/>
      <c r="AR15" s="22"/>
      <c r="BE15" s="31"/>
      <c r="BS15" s="19" t="s">
        <v>4</v>
      </c>
    </row>
    <row r="16" s="1" customFormat="1" ht="12" customHeight="1">
      <c r="B16" s="22"/>
      <c r="D16" s="32" t="s">
        <v>34</v>
      </c>
      <c r="AK16" s="32" t="s">
        <v>29</v>
      </c>
      <c r="AN16" s="27" t="s">
        <v>3</v>
      </c>
      <c r="AR16" s="22"/>
      <c r="BE16" s="31"/>
      <c r="BS16" s="19" t="s">
        <v>4</v>
      </c>
    </row>
    <row r="17" s="1" customFormat="1" ht="18.48" customHeight="1">
      <c r="B17" s="22"/>
      <c r="E17" s="27" t="s">
        <v>35</v>
      </c>
      <c r="AK17" s="32" t="s">
        <v>31</v>
      </c>
      <c r="AN17" s="27" t="s">
        <v>3</v>
      </c>
      <c r="AR17" s="22"/>
      <c r="BE17" s="31"/>
      <c r="BS17" s="19" t="s">
        <v>36</v>
      </c>
    </row>
    <row r="18" s="1" customFormat="1" ht="6.96" customHeight="1">
      <c r="B18" s="22"/>
      <c r="AR18" s="22"/>
      <c r="BE18" s="31"/>
      <c r="BS18" s="19" t="s">
        <v>7</v>
      </c>
    </row>
    <row r="19" s="1" customFormat="1" ht="12" customHeight="1">
      <c r="B19" s="22"/>
      <c r="D19" s="32" t="s">
        <v>37</v>
      </c>
      <c r="AK19" s="32" t="s">
        <v>29</v>
      </c>
      <c r="AN19" s="27" t="s">
        <v>3</v>
      </c>
      <c r="AR19" s="22"/>
      <c r="BE19" s="31"/>
      <c r="BS19" s="19" t="s">
        <v>7</v>
      </c>
    </row>
    <row r="20" s="1" customFormat="1" ht="18.48" customHeight="1">
      <c r="B20" s="22"/>
      <c r="E20" s="27" t="s">
        <v>38</v>
      </c>
      <c r="AK20" s="32" t="s">
        <v>31</v>
      </c>
      <c r="AN20" s="27" t="s">
        <v>3</v>
      </c>
      <c r="AR20" s="22"/>
      <c r="BE20" s="31"/>
      <c r="BS20" s="19" t="s">
        <v>4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39</v>
      </c>
      <c r="AR22" s="22"/>
      <c r="BE22" s="31"/>
    </row>
    <row r="23" s="1" customFormat="1" ht="47.25" customHeight="1">
      <c r="B23" s="22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R25" s="22"/>
      <c r="BE25" s="31"/>
    </row>
    <row r="26" s="2" customFormat="1" ht="25.92" customHeight="1">
      <c r="A26" s="39"/>
      <c r="B26" s="40"/>
      <c r="C26" s="39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39"/>
      <c r="AQ26" s="39"/>
      <c r="AR26" s="40"/>
      <c r="BE26" s="31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0"/>
      <c r="BE27" s="31"/>
    </row>
    <row r="28" s="2" customForma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0"/>
      <c r="BE28" s="31"/>
    </row>
    <row r="29" s="3" customFormat="1" ht="14.4" customHeight="1">
      <c r="A29" s="3"/>
      <c r="B29" s="45"/>
      <c r="C29" s="3"/>
      <c r="D29" s="32" t="s">
        <v>45</v>
      </c>
      <c r="E29" s="3"/>
      <c r="F29" s="32" t="s">
        <v>46</v>
      </c>
      <c r="G29" s="3"/>
      <c r="H29" s="3"/>
      <c r="I29" s="3"/>
      <c r="J29" s="3"/>
      <c r="K29" s="3"/>
      <c r="L29" s="4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7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7">
        <f>ROUND(AV54, 2)</f>
        <v>0</v>
      </c>
      <c r="AL29" s="3"/>
      <c r="AM29" s="3"/>
      <c r="AN29" s="3"/>
      <c r="AO29" s="3"/>
      <c r="AP29" s="3"/>
      <c r="AQ29" s="3"/>
      <c r="AR29" s="45"/>
      <c r="BE29" s="48"/>
    </row>
    <row r="30" s="3" customFormat="1" ht="14.4" customHeight="1">
      <c r="A30" s="3"/>
      <c r="B30" s="45"/>
      <c r="C30" s="3"/>
      <c r="D30" s="3"/>
      <c r="E30" s="3"/>
      <c r="F30" s="32" t="s">
        <v>47</v>
      </c>
      <c r="G30" s="3"/>
      <c r="H30" s="3"/>
      <c r="I30" s="3"/>
      <c r="J30" s="3"/>
      <c r="K30" s="3"/>
      <c r="L30" s="46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7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7">
        <f>ROUND(AW54, 2)</f>
        <v>0</v>
      </c>
      <c r="AL30" s="3"/>
      <c r="AM30" s="3"/>
      <c r="AN30" s="3"/>
      <c r="AO30" s="3"/>
      <c r="AP30" s="3"/>
      <c r="AQ30" s="3"/>
      <c r="AR30" s="45"/>
      <c r="BE30" s="48"/>
    </row>
    <row r="31" hidden="1" s="3" customFormat="1" ht="14.4" customHeight="1">
      <c r="A31" s="3"/>
      <c r="B31" s="45"/>
      <c r="C31" s="3"/>
      <c r="D31" s="3"/>
      <c r="E31" s="3"/>
      <c r="F31" s="32" t="s">
        <v>48</v>
      </c>
      <c r="G31" s="3"/>
      <c r="H31" s="3"/>
      <c r="I31" s="3"/>
      <c r="J31" s="3"/>
      <c r="K31" s="3"/>
      <c r="L31" s="4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45"/>
      <c r="BE31" s="48"/>
    </row>
    <row r="32" hidden="1" s="3" customFormat="1" ht="14.4" customHeight="1">
      <c r="A32" s="3"/>
      <c r="B32" s="45"/>
      <c r="C32" s="3"/>
      <c r="D32" s="3"/>
      <c r="E32" s="3"/>
      <c r="F32" s="32" t="s">
        <v>49</v>
      </c>
      <c r="G32" s="3"/>
      <c r="H32" s="3"/>
      <c r="I32" s="3"/>
      <c r="J32" s="3"/>
      <c r="K32" s="3"/>
      <c r="L32" s="46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45"/>
      <c r="BE32" s="48"/>
    </row>
    <row r="33" hidden="1" s="3" customFormat="1" ht="14.4" customHeight="1">
      <c r="A33" s="3"/>
      <c r="B33" s="45"/>
      <c r="C33" s="3"/>
      <c r="D33" s="3"/>
      <c r="E33" s="3"/>
      <c r="F33" s="32" t="s">
        <v>50</v>
      </c>
      <c r="G33" s="3"/>
      <c r="H33" s="3"/>
      <c r="I33" s="3"/>
      <c r="J33" s="3"/>
      <c r="K33" s="3"/>
      <c r="L33" s="4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7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7">
        <v>0</v>
      </c>
      <c r="AL33" s="3"/>
      <c r="AM33" s="3"/>
      <c r="AN33" s="3"/>
      <c r="AO33" s="3"/>
      <c r="AP33" s="3"/>
      <c r="AQ33" s="3"/>
      <c r="AR33" s="45"/>
      <c r="BE33" s="3"/>
    </row>
    <row r="34" s="2" customFormat="1" ht="6.96" customHeight="1">
      <c r="A34" s="39"/>
      <c r="B34" s="4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0"/>
      <c r="BE34" s="39"/>
    </row>
    <row r="35" s="2" customFormat="1" ht="25.92" customHeight="1">
      <c r="A35" s="39"/>
      <c r="B35" s="40"/>
      <c r="C35" s="49"/>
      <c r="D35" s="50" t="s">
        <v>51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52</v>
      </c>
      <c r="U35" s="51"/>
      <c r="V35" s="51"/>
      <c r="W35" s="51"/>
      <c r="X35" s="53" t="s">
        <v>53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0"/>
      <c r="BE35" s="39"/>
    </row>
    <row r="36" s="2" customFormat="1" ht="6.96" customHeight="1">
      <c r="A36" s="39"/>
      <c r="B36" s="40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0"/>
      <c r="BE36" s="39"/>
    </row>
    <row r="37" s="2" customFormat="1" ht="6.96" customHeight="1">
      <c r="A37" s="39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0"/>
      <c r="BE37" s="39"/>
    </row>
    <row r="41" s="2" customFormat="1" ht="6.96" customHeight="1">
      <c r="A41" s="39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0"/>
      <c r="BE41" s="39"/>
    </row>
    <row r="42" s="2" customFormat="1" ht="24.96" customHeight="1">
      <c r="A42" s="39"/>
      <c r="B42" s="40"/>
      <c r="C42" s="23" t="s">
        <v>54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E42" s="39"/>
    </row>
    <row r="43" s="2" customFormat="1" ht="6.96" customHeight="1">
      <c r="A43" s="39"/>
      <c r="B43" s="40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0"/>
      <c r="BE43" s="39"/>
    </row>
    <row r="44" s="4" customFormat="1" ht="12" customHeight="1">
      <c r="A44" s="4"/>
      <c r="B44" s="60"/>
      <c r="C44" s="32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21029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60"/>
      <c r="BE44" s="4"/>
    </row>
    <row r="45" s="5" customFormat="1" ht="36.96" customHeight="1">
      <c r="A45" s="5"/>
      <c r="B45" s="61"/>
      <c r="C45" s="62" t="s">
        <v>17</v>
      </c>
      <c r="D45" s="5"/>
      <c r="E45" s="5"/>
      <c r="F45" s="5"/>
      <c r="G45" s="5"/>
      <c r="H45" s="5"/>
      <c r="I45" s="5"/>
      <c r="J45" s="5"/>
      <c r="K45" s="5"/>
      <c r="L45" s="63" t="str">
        <f>K6</f>
        <v>Úprava objektu MŠ Volgogradská 4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1"/>
      <c r="BE45" s="5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0"/>
      <c r="BE46" s="39"/>
    </row>
    <row r="47" s="2" customFormat="1" ht="12" customHeight="1">
      <c r="A47" s="39"/>
      <c r="B47" s="40"/>
      <c r="C47" s="32" t="s">
        <v>22</v>
      </c>
      <c r="D47" s="39"/>
      <c r="E47" s="39"/>
      <c r="F47" s="39"/>
      <c r="G47" s="39"/>
      <c r="H47" s="39"/>
      <c r="I47" s="39"/>
      <c r="J47" s="39"/>
      <c r="K47" s="39"/>
      <c r="L47" s="64" t="str">
        <f>IF(K8="","",K8)</f>
        <v>Ostrava-Jih-Zábřeh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24</v>
      </c>
      <c r="AJ47" s="39"/>
      <c r="AK47" s="39"/>
      <c r="AL47" s="39"/>
      <c r="AM47" s="65" t="str">
        <f>IF(AN8= "","",AN8)</f>
        <v>28. 7. 2021</v>
      </c>
      <c r="AN47" s="65"/>
      <c r="AO47" s="39"/>
      <c r="AP47" s="39"/>
      <c r="AQ47" s="39"/>
      <c r="AR47" s="40"/>
      <c r="B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/>
      <c r="BE48" s="39"/>
    </row>
    <row r="49" s="2" customFormat="1" ht="25.65" customHeight="1">
      <c r="A49" s="39"/>
      <c r="B49" s="40"/>
      <c r="C49" s="32" t="s">
        <v>28</v>
      </c>
      <c r="D49" s="39"/>
      <c r="E49" s="39"/>
      <c r="F49" s="39"/>
      <c r="G49" s="39"/>
      <c r="H49" s="39"/>
      <c r="I49" s="39"/>
      <c r="J49" s="39"/>
      <c r="K49" s="39"/>
      <c r="L49" s="4" t="str">
        <f>IF(E11= "","",E11)</f>
        <v>Statutární město Ostrava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34</v>
      </c>
      <c r="AJ49" s="39"/>
      <c r="AK49" s="39"/>
      <c r="AL49" s="39"/>
      <c r="AM49" s="66" t="str">
        <f>IF(E17="","",E17)</f>
        <v>ArchiBIM, ing Ivona Szotkowská</v>
      </c>
      <c r="AN49" s="4"/>
      <c r="AO49" s="4"/>
      <c r="AP49" s="4"/>
      <c r="AQ49" s="39"/>
      <c r="AR49" s="40"/>
      <c r="AS49" s="67" t="s">
        <v>55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9"/>
    </row>
    <row r="50" s="2" customFormat="1" ht="15.15" customHeight="1">
      <c r="A50" s="39"/>
      <c r="B50" s="40"/>
      <c r="C50" s="32" t="s">
        <v>32</v>
      </c>
      <c r="D50" s="39"/>
      <c r="E50" s="39"/>
      <c r="F50" s="39"/>
      <c r="G50" s="39"/>
      <c r="H50" s="39"/>
      <c r="I50" s="39"/>
      <c r="J50" s="39"/>
      <c r="K50" s="39"/>
      <c r="L50" s="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37</v>
      </c>
      <c r="AJ50" s="39"/>
      <c r="AK50" s="39"/>
      <c r="AL50" s="39"/>
      <c r="AM50" s="66" t="str">
        <f>IF(E20="","",E20)</f>
        <v>Anna Mužná</v>
      </c>
      <c r="AN50" s="4"/>
      <c r="AO50" s="4"/>
      <c r="AP50" s="4"/>
      <c r="AQ50" s="39"/>
      <c r="AR50" s="40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9"/>
    </row>
    <row r="51" s="2" customFormat="1" ht="10.8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0"/>
      <c r="AS51" s="71"/>
      <c r="AT51" s="72"/>
      <c r="AU51" s="73"/>
      <c r="AV51" s="73"/>
      <c r="AW51" s="73"/>
      <c r="AX51" s="73"/>
      <c r="AY51" s="73"/>
      <c r="AZ51" s="73"/>
      <c r="BA51" s="73"/>
      <c r="BB51" s="73"/>
      <c r="BC51" s="73"/>
      <c r="BD51" s="74"/>
      <c r="BE51" s="39"/>
    </row>
    <row r="52" s="2" customFormat="1" ht="29.28" customHeight="1">
      <c r="A52" s="39"/>
      <c r="B52" s="40"/>
      <c r="C52" s="75" t="s">
        <v>56</v>
      </c>
      <c r="D52" s="76"/>
      <c r="E52" s="76"/>
      <c r="F52" s="76"/>
      <c r="G52" s="76"/>
      <c r="H52" s="77"/>
      <c r="I52" s="78" t="s">
        <v>57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9" t="s">
        <v>58</v>
      </c>
      <c r="AH52" s="76"/>
      <c r="AI52" s="76"/>
      <c r="AJ52" s="76"/>
      <c r="AK52" s="76"/>
      <c r="AL52" s="76"/>
      <c r="AM52" s="76"/>
      <c r="AN52" s="78" t="s">
        <v>59</v>
      </c>
      <c r="AO52" s="76"/>
      <c r="AP52" s="76"/>
      <c r="AQ52" s="80" t="s">
        <v>60</v>
      </c>
      <c r="AR52" s="40"/>
      <c r="AS52" s="81" t="s">
        <v>61</v>
      </c>
      <c r="AT52" s="82" t="s">
        <v>62</v>
      </c>
      <c r="AU52" s="82" t="s">
        <v>63</v>
      </c>
      <c r="AV52" s="82" t="s">
        <v>64</v>
      </c>
      <c r="AW52" s="82" t="s">
        <v>65</v>
      </c>
      <c r="AX52" s="82" t="s">
        <v>66</v>
      </c>
      <c r="AY52" s="82" t="s">
        <v>67</v>
      </c>
      <c r="AZ52" s="82" t="s">
        <v>68</v>
      </c>
      <c r="BA52" s="82" t="s">
        <v>69</v>
      </c>
      <c r="BB52" s="82" t="s">
        <v>70</v>
      </c>
      <c r="BC52" s="82" t="s">
        <v>71</v>
      </c>
      <c r="BD52" s="83" t="s">
        <v>72</v>
      </c>
      <c r="BE52" s="39"/>
    </row>
    <row r="53" s="2" customFormat="1" ht="10.8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0"/>
      <c r="AS53" s="84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6"/>
      <c r="BE53" s="39"/>
    </row>
    <row r="54" s="6" customFormat="1" ht="32.4" customHeight="1">
      <c r="A54" s="6"/>
      <c r="B54" s="87"/>
      <c r="C54" s="88" t="s">
        <v>73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90">
        <f>ROUND(AG55,2)</f>
        <v>0</v>
      </c>
      <c r="AH54" s="90"/>
      <c r="AI54" s="90"/>
      <c r="AJ54" s="90"/>
      <c r="AK54" s="90"/>
      <c r="AL54" s="90"/>
      <c r="AM54" s="90"/>
      <c r="AN54" s="91">
        <f>SUM(AG54,AT54)</f>
        <v>0</v>
      </c>
      <c r="AO54" s="91"/>
      <c r="AP54" s="91"/>
      <c r="AQ54" s="92" t="s">
        <v>3</v>
      </c>
      <c r="AR54" s="87"/>
      <c r="AS54" s="93">
        <f>ROUND(AS55,2)</f>
        <v>0</v>
      </c>
      <c r="AT54" s="94">
        <f>ROUND(SUM(AV54:AW54),2)</f>
        <v>0</v>
      </c>
      <c r="AU54" s="95">
        <f>ROUND(AU55,5)</f>
        <v>0</v>
      </c>
      <c r="AV54" s="94">
        <f>ROUND(AZ54*L29,2)</f>
        <v>0</v>
      </c>
      <c r="AW54" s="94">
        <f>ROUND(BA54*L30,2)</f>
        <v>0</v>
      </c>
      <c r="AX54" s="94">
        <f>ROUND(BB54*L29,2)</f>
        <v>0</v>
      </c>
      <c r="AY54" s="94">
        <f>ROUND(BC54*L30,2)</f>
        <v>0</v>
      </c>
      <c r="AZ54" s="94">
        <f>ROUND(AZ55,2)</f>
        <v>0</v>
      </c>
      <c r="BA54" s="94">
        <f>ROUND(BA55,2)</f>
        <v>0</v>
      </c>
      <c r="BB54" s="94">
        <f>ROUND(BB55,2)</f>
        <v>0</v>
      </c>
      <c r="BC54" s="94">
        <f>ROUND(BC55,2)</f>
        <v>0</v>
      </c>
      <c r="BD54" s="96">
        <f>ROUND(BD55,2)</f>
        <v>0</v>
      </c>
      <c r="BE54" s="6"/>
      <c r="BS54" s="97" t="s">
        <v>74</v>
      </c>
      <c r="BT54" s="97" t="s">
        <v>75</v>
      </c>
      <c r="BU54" s="98" t="s">
        <v>76</v>
      </c>
      <c r="BV54" s="97" t="s">
        <v>77</v>
      </c>
      <c r="BW54" s="97" t="s">
        <v>5</v>
      </c>
      <c r="BX54" s="97" t="s">
        <v>78</v>
      </c>
      <c r="CL54" s="97" t="s">
        <v>20</v>
      </c>
    </row>
    <row r="55" s="7" customFormat="1" ht="16.5" customHeight="1">
      <c r="A55" s="99" t="s">
        <v>79</v>
      </c>
      <c r="B55" s="100"/>
      <c r="C55" s="101"/>
      <c r="D55" s="102" t="s">
        <v>80</v>
      </c>
      <c r="E55" s="102"/>
      <c r="F55" s="102"/>
      <c r="G55" s="102"/>
      <c r="H55" s="102"/>
      <c r="I55" s="103"/>
      <c r="J55" s="102" t="s">
        <v>81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4">
        <f>'2102901 - Stavební část'!J30</f>
        <v>0</v>
      </c>
      <c r="AH55" s="103"/>
      <c r="AI55" s="103"/>
      <c r="AJ55" s="103"/>
      <c r="AK55" s="103"/>
      <c r="AL55" s="103"/>
      <c r="AM55" s="103"/>
      <c r="AN55" s="104">
        <f>SUM(AG55,AT55)</f>
        <v>0</v>
      </c>
      <c r="AO55" s="103"/>
      <c r="AP55" s="103"/>
      <c r="AQ55" s="105" t="s">
        <v>82</v>
      </c>
      <c r="AR55" s="100"/>
      <c r="AS55" s="106">
        <v>0</v>
      </c>
      <c r="AT55" s="107">
        <f>ROUND(SUM(AV55:AW55),2)</f>
        <v>0</v>
      </c>
      <c r="AU55" s="108">
        <f>'2102901 - Stavební část'!P92</f>
        <v>0</v>
      </c>
      <c r="AV55" s="107">
        <f>'2102901 - Stavební část'!J33</f>
        <v>0</v>
      </c>
      <c r="AW55" s="107">
        <f>'2102901 - Stavební část'!J34</f>
        <v>0</v>
      </c>
      <c r="AX55" s="107">
        <f>'2102901 - Stavební část'!J35</f>
        <v>0</v>
      </c>
      <c r="AY55" s="107">
        <f>'2102901 - Stavební část'!J36</f>
        <v>0</v>
      </c>
      <c r="AZ55" s="107">
        <f>'2102901 - Stavební část'!F33</f>
        <v>0</v>
      </c>
      <c r="BA55" s="107">
        <f>'2102901 - Stavební část'!F34</f>
        <v>0</v>
      </c>
      <c r="BB55" s="107">
        <f>'2102901 - Stavební část'!F35</f>
        <v>0</v>
      </c>
      <c r="BC55" s="107">
        <f>'2102901 - Stavební část'!F36</f>
        <v>0</v>
      </c>
      <c r="BD55" s="109">
        <f>'2102901 - Stavební část'!F37</f>
        <v>0</v>
      </c>
      <c r="BE55" s="7"/>
      <c r="BT55" s="110" t="s">
        <v>83</v>
      </c>
      <c r="BV55" s="110" t="s">
        <v>77</v>
      </c>
      <c r="BW55" s="110" t="s">
        <v>84</v>
      </c>
      <c r="BX55" s="110" t="s">
        <v>5</v>
      </c>
      <c r="CL55" s="110" t="s">
        <v>20</v>
      </c>
      <c r="CM55" s="110" t="s">
        <v>85</v>
      </c>
    </row>
    <row r="56" s="2" customFormat="1" ht="30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0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0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102901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86</v>
      </c>
      <c r="L4" s="22"/>
      <c r="M4" s="111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2" t="str">
        <f>'Rekapitulace stavby'!K6</f>
        <v>Úprava objektu MŠ Volgogradská 4</v>
      </c>
      <c r="F7" s="32"/>
      <c r="G7" s="32"/>
      <c r="H7" s="32"/>
      <c r="L7" s="22"/>
    </row>
    <row r="8" s="2" customFormat="1" ht="12" customHeight="1">
      <c r="A8" s="39"/>
      <c r="B8" s="40"/>
      <c r="C8" s="39"/>
      <c r="D8" s="32" t="s">
        <v>87</v>
      </c>
      <c r="E8" s="39"/>
      <c r="F8" s="39"/>
      <c r="G8" s="39"/>
      <c r="H8" s="39"/>
      <c r="I8" s="39"/>
      <c r="J8" s="39"/>
      <c r="K8" s="39"/>
      <c r="L8" s="113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88</v>
      </c>
      <c r="F9" s="39"/>
      <c r="G9" s="39"/>
      <c r="H9" s="39"/>
      <c r="I9" s="39"/>
      <c r="J9" s="39"/>
      <c r="K9" s="39"/>
      <c r="L9" s="113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3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2" t="s">
        <v>19</v>
      </c>
      <c r="E11" s="39"/>
      <c r="F11" s="27" t="s">
        <v>20</v>
      </c>
      <c r="G11" s="39"/>
      <c r="H11" s="39"/>
      <c r="I11" s="32" t="s">
        <v>21</v>
      </c>
      <c r="J11" s="27" t="s">
        <v>3</v>
      </c>
      <c r="K11" s="39"/>
      <c r="L11" s="113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2" t="s">
        <v>22</v>
      </c>
      <c r="E12" s="39"/>
      <c r="F12" s="27" t="s">
        <v>23</v>
      </c>
      <c r="G12" s="39"/>
      <c r="H12" s="39"/>
      <c r="I12" s="32" t="s">
        <v>24</v>
      </c>
      <c r="J12" s="65" t="str">
        <f>'Rekapitulace stavby'!AN8</f>
        <v>28. 7. 2021</v>
      </c>
      <c r="K12" s="39"/>
      <c r="L12" s="113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0"/>
      <c r="C13" s="39"/>
      <c r="D13" s="26" t="s">
        <v>26</v>
      </c>
      <c r="E13" s="39"/>
      <c r="F13" s="34" t="s">
        <v>27</v>
      </c>
      <c r="G13" s="39"/>
      <c r="H13" s="39"/>
      <c r="I13" s="39"/>
      <c r="J13" s="39"/>
      <c r="K13" s="39"/>
      <c r="L13" s="113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2" t="s">
        <v>28</v>
      </c>
      <c r="E14" s="39"/>
      <c r="F14" s="39"/>
      <c r="G14" s="39"/>
      <c r="H14" s="39"/>
      <c r="I14" s="32" t="s">
        <v>29</v>
      </c>
      <c r="J14" s="27" t="s">
        <v>3</v>
      </c>
      <c r="K14" s="39"/>
      <c r="L14" s="113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7" t="s">
        <v>30</v>
      </c>
      <c r="F15" s="39"/>
      <c r="G15" s="39"/>
      <c r="H15" s="39"/>
      <c r="I15" s="32" t="s">
        <v>31</v>
      </c>
      <c r="J15" s="27" t="s">
        <v>3</v>
      </c>
      <c r="K15" s="39"/>
      <c r="L15" s="113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3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2" t="s">
        <v>32</v>
      </c>
      <c r="E17" s="39"/>
      <c r="F17" s="39"/>
      <c r="G17" s="39"/>
      <c r="H17" s="39"/>
      <c r="I17" s="32" t="s">
        <v>29</v>
      </c>
      <c r="J17" s="33" t="str">
        <f>'Rekapitulace stavby'!AN13</f>
        <v>Vyplň údaj</v>
      </c>
      <c r="K17" s="39"/>
      <c r="L17" s="113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3" t="str">
        <f>'Rekapitulace stavby'!E14</f>
        <v>Vyplň údaj</v>
      </c>
      <c r="F18" s="27"/>
      <c r="G18" s="27"/>
      <c r="H18" s="27"/>
      <c r="I18" s="32" t="s">
        <v>31</v>
      </c>
      <c r="J18" s="33" t="str">
        <f>'Rekapitulace stavby'!AN14</f>
        <v>Vyplň údaj</v>
      </c>
      <c r="K18" s="39"/>
      <c r="L18" s="113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3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2" t="s">
        <v>34</v>
      </c>
      <c r="E20" s="39"/>
      <c r="F20" s="39"/>
      <c r="G20" s="39"/>
      <c r="H20" s="39"/>
      <c r="I20" s="32" t="s">
        <v>29</v>
      </c>
      <c r="J20" s="27" t="s">
        <v>3</v>
      </c>
      <c r="K20" s="39"/>
      <c r="L20" s="113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7" t="s">
        <v>35</v>
      </c>
      <c r="F21" s="39"/>
      <c r="G21" s="39"/>
      <c r="H21" s="39"/>
      <c r="I21" s="32" t="s">
        <v>31</v>
      </c>
      <c r="J21" s="27" t="s">
        <v>3</v>
      </c>
      <c r="K21" s="39"/>
      <c r="L21" s="113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3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2" t="s">
        <v>37</v>
      </c>
      <c r="E23" s="39"/>
      <c r="F23" s="39"/>
      <c r="G23" s="39"/>
      <c r="H23" s="39"/>
      <c r="I23" s="32" t="s">
        <v>29</v>
      </c>
      <c r="J23" s="27" t="s">
        <v>3</v>
      </c>
      <c r="K23" s="39"/>
      <c r="L23" s="113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7" t="s">
        <v>38</v>
      </c>
      <c r="F24" s="39"/>
      <c r="G24" s="39"/>
      <c r="H24" s="39"/>
      <c r="I24" s="32" t="s">
        <v>31</v>
      </c>
      <c r="J24" s="27" t="s">
        <v>3</v>
      </c>
      <c r="K24" s="39"/>
      <c r="L24" s="113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3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2" t="s">
        <v>39</v>
      </c>
      <c r="E26" s="39"/>
      <c r="F26" s="39"/>
      <c r="G26" s="39"/>
      <c r="H26" s="39"/>
      <c r="I26" s="39"/>
      <c r="J26" s="39"/>
      <c r="K26" s="39"/>
      <c r="L26" s="113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4"/>
      <c r="B27" s="115"/>
      <c r="C27" s="114"/>
      <c r="D27" s="114"/>
      <c r="E27" s="37" t="s">
        <v>3</v>
      </c>
      <c r="F27" s="37"/>
      <c r="G27" s="37"/>
      <c r="H27" s="37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3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3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17" t="s">
        <v>41</v>
      </c>
      <c r="E30" s="39"/>
      <c r="F30" s="39"/>
      <c r="G30" s="39"/>
      <c r="H30" s="39"/>
      <c r="I30" s="39"/>
      <c r="J30" s="91">
        <f>ROUND(J92, 2)</f>
        <v>0</v>
      </c>
      <c r="K30" s="39"/>
      <c r="L30" s="113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3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43</v>
      </c>
      <c r="G32" s="39"/>
      <c r="H32" s="39"/>
      <c r="I32" s="44" t="s">
        <v>42</v>
      </c>
      <c r="J32" s="44" t="s">
        <v>44</v>
      </c>
      <c r="K32" s="39"/>
      <c r="L32" s="113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18" t="s">
        <v>45</v>
      </c>
      <c r="E33" s="32" t="s">
        <v>46</v>
      </c>
      <c r="F33" s="119">
        <f>ROUND((SUM(BE92:BE215)),  2)</f>
        <v>0</v>
      </c>
      <c r="G33" s="39"/>
      <c r="H33" s="39"/>
      <c r="I33" s="120">
        <v>0.20999999999999999</v>
      </c>
      <c r="J33" s="119">
        <f>ROUND(((SUM(BE92:BE215))*I33),  2)</f>
        <v>0</v>
      </c>
      <c r="K33" s="39"/>
      <c r="L33" s="113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2" t="s">
        <v>47</v>
      </c>
      <c r="F34" s="119">
        <f>ROUND((SUM(BF92:BF215)),  2)</f>
        <v>0</v>
      </c>
      <c r="G34" s="39"/>
      <c r="H34" s="39"/>
      <c r="I34" s="120">
        <v>0.14999999999999999</v>
      </c>
      <c r="J34" s="119">
        <f>ROUND(((SUM(BF92:BF215))*I34),  2)</f>
        <v>0</v>
      </c>
      <c r="K34" s="39"/>
      <c r="L34" s="113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2" t="s">
        <v>48</v>
      </c>
      <c r="F35" s="119">
        <f>ROUND((SUM(BG92:BG215)),  2)</f>
        <v>0</v>
      </c>
      <c r="G35" s="39"/>
      <c r="H35" s="39"/>
      <c r="I35" s="120">
        <v>0.20999999999999999</v>
      </c>
      <c r="J35" s="119">
        <f>0</f>
        <v>0</v>
      </c>
      <c r="K35" s="39"/>
      <c r="L35" s="113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2" t="s">
        <v>49</v>
      </c>
      <c r="F36" s="119">
        <f>ROUND((SUM(BH92:BH215)),  2)</f>
        <v>0</v>
      </c>
      <c r="G36" s="39"/>
      <c r="H36" s="39"/>
      <c r="I36" s="120">
        <v>0.14999999999999999</v>
      </c>
      <c r="J36" s="119">
        <f>0</f>
        <v>0</v>
      </c>
      <c r="K36" s="39"/>
      <c r="L36" s="113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2" t="s">
        <v>50</v>
      </c>
      <c r="F37" s="119">
        <f>ROUND((SUM(BI92:BI215)),  2)</f>
        <v>0</v>
      </c>
      <c r="G37" s="39"/>
      <c r="H37" s="39"/>
      <c r="I37" s="120">
        <v>0</v>
      </c>
      <c r="J37" s="119">
        <f>0</f>
        <v>0</v>
      </c>
      <c r="K37" s="39"/>
      <c r="L37" s="113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3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1"/>
      <c r="D39" s="122" t="s">
        <v>51</v>
      </c>
      <c r="E39" s="77"/>
      <c r="F39" s="77"/>
      <c r="G39" s="123" t="s">
        <v>52</v>
      </c>
      <c r="H39" s="124" t="s">
        <v>53</v>
      </c>
      <c r="I39" s="77"/>
      <c r="J39" s="125">
        <f>SUM(J30:J37)</f>
        <v>0</v>
      </c>
      <c r="K39" s="126"/>
      <c r="L39" s="113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3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3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3" t="s">
        <v>89</v>
      </c>
      <c r="D45" s="39"/>
      <c r="E45" s="39"/>
      <c r="F45" s="39"/>
      <c r="G45" s="39"/>
      <c r="H45" s="39"/>
      <c r="I45" s="39"/>
      <c r="J45" s="39"/>
      <c r="K45" s="39"/>
      <c r="L45" s="113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3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2" t="s">
        <v>17</v>
      </c>
      <c r="D47" s="39"/>
      <c r="E47" s="39"/>
      <c r="F47" s="39"/>
      <c r="G47" s="39"/>
      <c r="H47" s="39"/>
      <c r="I47" s="39"/>
      <c r="J47" s="39"/>
      <c r="K47" s="39"/>
      <c r="L47" s="113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2" t="str">
        <f>E7</f>
        <v>Úprava objektu MŠ Volgogradská 4</v>
      </c>
      <c r="F48" s="32"/>
      <c r="G48" s="32"/>
      <c r="H48" s="32"/>
      <c r="I48" s="39"/>
      <c r="J48" s="39"/>
      <c r="K48" s="39"/>
      <c r="L48" s="113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2" t="s">
        <v>87</v>
      </c>
      <c r="D49" s="39"/>
      <c r="E49" s="39"/>
      <c r="F49" s="39"/>
      <c r="G49" s="39"/>
      <c r="H49" s="39"/>
      <c r="I49" s="39"/>
      <c r="J49" s="39"/>
      <c r="K49" s="39"/>
      <c r="L49" s="113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2102901 - Stavební část</v>
      </c>
      <c r="F50" s="39"/>
      <c r="G50" s="39"/>
      <c r="H50" s="39"/>
      <c r="I50" s="39"/>
      <c r="J50" s="39"/>
      <c r="K50" s="39"/>
      <c r="L50" s="113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3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2" t="s">
        <v>22</v>
      </c>
      <c r="D52" s="39"/>
      <c r="E52" s="39"/>
      <c r="F52" s="27" t="str">
        <f>F12</f>
        <v>Ostrava-Jih-Zábřeh</v>
      </c>
      <c r="G52" s="39"/>
      <c r="H52" s="39"/>
      <c r="I52" s="32" t="s">
        <v>24</v>
      </c>
      <c r="J52" s="65" t="str">
        <f>IF(J12="","",J12)</f>
        <v>28. 7. 2021</v>
      </c>
      <c r="K52" s="39"/>
      <c r="L52" s="113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3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2" t="s">
        <v>28</v>
      </c>
      <c r="D54" s="39"/>
      <c r="E54" s="39"/>
      <c r="F54" s="27" t="str">
        <f>E15</f>
        <v>Statutární město Ostrava</v>
      </c>
      <c r="G54" s="39"/>
      <c r="H54" s="39"/>
      <c r="I54" s="32" t="s">
        <v>34</v>
      </c>
      <c r="J54" s="37" t="str">
        <f>E21</f>
        <v>ArchiBIM, ing Ivona Szotkowská</v>
      </c>
      <c r="K54" s="39"/>
      <c r="L54" s="113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2" t="s">
        <v>32</v>
      </c>
      <c r="D55" s="39"/>
      <c r="E55" s="39"/>
      <c r="F55" s="27" t="str">
        <f>IF(E18="","",E18)</f>
        <v>Vyplň údaj</v>
      </c>
      <c r="G55" s="39"/>
      <c r="H55" s="39"/>
      <c r="I55" s="32" t="s">
        <v>37</v>
      </c>
      <c r="J55" s="37" t="str">
        <f>E24</f>
        <v>Anna Mužná</v>
      </c>
      <c r="K55" s="39"/>
      <c r="L55" s="113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3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27" t="s">
        <v>90</v>
      </c>
      <c r="D57" s="121"/>
      <c r="E57" s="121"/>
      <c r="F57" s="121"/>
      <c r="G57" s="121"/>
      <c r="H57" s="121"/>
      <c r="I57" s="121"/>
      <c r="J57" s="128" t="s">
        <v>91</v>
      </c>
      <c r="K57" s="121"/>
      <c r="L57" s="113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3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29" t="s">
        <v>73</v>
      </c>
      <c r="D59" s="39"/>
      <c r="E59" s="39"/>
      <c r="F59" s="39"/>
      <c r="G59" s="39"/>
      <c r="H59" s="39"/>
      <c r="I59" s="39"/>
      <c r="J59" s="91">
        <f>J92</f>
        <v>0</v>
      </c>
      <c r="K59" s="39"/>
      <c r="L59" s="113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9" t="s">
        <v>92</v>
      </c>
    </row>
    <row r="60" s="9" customFormat="1" ht="24.96" customHeight="1">
      <c r="A60" s="9"/>
      <c r="B60" s="130"/>
      <c r="C60" s="9"/>
      <c r="D60" s="131" t="s">
        <v>93</v>
      </c>
      <c r="E60" s="132"/>
      <c r="F60" s="132"/>
      <c r="G60" s="132"/>
      <c r="H60" s="132"/>
      <c r="I60" s="132"/>
      <c r="J60" s="133">
        <f>J93</f>
        <v>0</v>
      </c>
      <c r="K60" s="9"/>
      <c r="L60" s="13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4"/>
      <c r="C61" s="10"/>
      <c r="D61" s="135" t="s">
        <v>94</v>
      </c>
      <c r="E61" s="136"/>
      <c r="F61" s="136"/>
      <c r="G61" s="136"/>
      <c r="H61" s="136"/>
      <c r="I61" s="136"/>
      <c r="J61" s="137">
        <f>J94</f>
        <v>0</v>
      </c>
      <c r="K61" s="10"/>
      <c r="L61" s="13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4"/>
      <c r="C62" s="10"/>
      <c r="D62" s="135" t="s">
        <v>95</v>
      </c>
      <c r="E62" s="136"/>
      <c r="F62" s="136"/>
      <c r="G62" s="136"/>
      <c r="H62" s="136"/>
      <c r="I62" s="136"/>
      <c r="J62" s="137">
        <f>J114</f>
        <v>0</v>
      </c>
      <c r="K62" s="10"/>
      <c r="L62" s="13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4"/>
      <c r="C63" s="10"/>
      <c r="D63" s="135" t="s">
        <v>96</v>
      </c>
      <c r="E63" s="136"/>
      <c r="F63" s="136"/>
      <c r="G63" s="136"/>
      <c r="H63" s="136"/>
      <c r="I63" s="136"/>
      <c r="J63" s="137">
        <f>J118</f>
        <v>0</v>
      </c>
      <c r="K63" s="10"/>
      <c r="L63" s="13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4"/>
      <c r="C64" s="10"/>
      <c r="D64" s="135" t="s">
        <v>97</v>
      </c>
      <c r="E64" s="136"/>
      <c r="F64" s="136"/>
      <c r="G64" s="136"/>
      <c r="H64" s="136"/>
      <c r="I64" s="136"/>
      <c r="J64" s="137">
        <f>J122</f>
        <v>0</v>
      </c>
      <c r="K64" s="10"/>
      <c r="L64" s="13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4"/>
      <c r="C65" s="10"/>
      <c r="D65" s="135" t="s">
        <v>98</v>
      </c>
      <c r="E65" s="136"/>
      <c r="F65" s="136"/>
      <c r="G65" s="136"/>
      <c r="H65" s="136"/>
      <c r="I65" s="136"/>
      <c r="J65" s="137">
        <f>J143</f>
        <v>0</v>
      </c>
      <c r="K65" s="10"/>
      <c r="L65" s="13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4"/>
      <c r="C66" s="10"/>
      <c r="D66" s="135" t="s">
        <v>99</v>
      </c>
      <c r="E66" s="136"/>
      <c r="F66" s="136"/>
      <c r="G66" s="136"/>
      <c r="H66" s="136"/>
      <c r="I66" s="136"/>
      <c r="J66" s="137">
        <f>J147</f>
        <v>0</v>
      </c>
      <c r="K66" s="10"/>
      <c r="L66" s="13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4"/>
      <c r="C67" s="10"/>
      <c r="D67" s="135" t="s">
        <v>100</v>
      </c>
      <c r="E67" s="136"/>
      <c r="F67" s="136"/>
      <c r="G67" s="136"/>
      <c r="H67" s="136"/>
      <c r="I67" s="136"/>
      <c r="J67" s="137">
        <f>J157</f>
        <v>0</v>
      </c>
      <c r="K67" s="10"/>
      <c r="L67" s="13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30"/>
      <c r="C68" s="9"/>
      <c r="D68" s="131" t="s">
        <v>101</v>
      </c>
      <c r="E68" s="132"/>
      <c r="F68" s="132"/>
      <c r="G68" s="132"/>
      <c r="H68" s="132"/>
      <c r="I68" s="132"/>
      <c r="J68" s="133">
        <f>J160</f>
        <v>0</v>
      </c>
      <c r="K68" s="9"/>
      <c r="L68" s="13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34"/>
      <c r="C69" s="10"/>
      <c r="D69" s="135" t="s">
        <v>102</v>
      </c>
      <c r="E69" s="136"/>
      <c r="F69" s="136"/>
      <c r="G69" s="136"/>
      <c r="H69" s="136"/>
      <c r="I69" s="136"/>
      <c r="J69" s="137">
        <f>J161</f>
        <v>0</v>
      </c>
      <c r="K69" s="10"/>
      <c r="L69" s="13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34"/>
      <c r="C70" s="10"/>
      <c r="D70" s="135" t="s">
        <v>103</v>
      </c>
      <c r="E70" s="136"/>
      <c r="F70" s="136"/>
      <c r="G70" s="136"/>
      <c r="H70" s="136"/>
      <c r="I70" s="136"/>
      <c r="J70" s="137">
        <f>J190</f>
        <v>0</v>
      </c>
      <c r="K70" s="10"/>
      <c r="L70" s="13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34"/>
      <c r="C71" s="10"/>
      <c r="D71" s="135" t="s">
        <v>104</v>
      </c>
      <c r="E71" s="136"/>
      <c r="F71" s="136"/>
      <c r="G71" s="136"/>
      <c r="H71" s="136"/>
      <c r="I71" s="136"/>
      <c r="J71" s="137">
        <f>J199</f>
        <v>0</v>
      </c>
      <c r="K71" s="10"/>
      <c r="L71" s="13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34"/>
      <c r="C72" s="10"/>
      <c r="D72" s="135" t="s">
        <v>105</v>
      </c>
      <c r="E72" s="136"/>
      <c r="F72" s="136"/>
      <c r="G72" s="136"/>
      <c r="H72" s="136"/>
      <c r="I72" s="136"/>
      <c r="J72" s="137">
        <f>J207</f>
        <v>0</v>
      </c>
      <c r="K72" s="10"/>
      <c r="L72" s="13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39"/>
      <c r="D73" s="39"/>
      <c r="E73" s="39"/>
      <c r="F73" s="39"/>
      <c r="G73" s="39"/>
      <c r="H73" s="39"/>
      <c r="I73" s="39"/>
      <c r="J73" s="39"/>
      <c r="K73" s="39"/>
      <c r="L73" s="113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113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58"/>
      <c r="C78" s="59"/>
      <c r="D78" s="59"/>
      <c r="E78" s="59"/>
      <c r="F78" s="59"/>
      <c r="G78" s="59"/>
      <c r="H78" s="59"/>
      <c r="I78" s="59"/>
      <c r="J78" s="59"/>
      <c r="K78" s="59"/>
      <c r="L78" s="113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3" t="s">
        <v>106</v>
      </c>
      <c r="D79" s="39"/>
      <c r="E79" s="39"/>
      <c r="F79" s="39"/>
      <c r="G79" s="39"/>
      <c r="H79" s="39"/>
      <c r="I79" s="39"/>
      <c r="J79" s="39"/>
      <c r="K79" s="39"/>
      <c r="L79" s="113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13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2" t="s">
        <v>17</v>
      </c>
      <c r="D81" s="39"/>
      <c r="E81" s="39"/>
      <c r="F81" s="39"/>
      <c r="G81" s="39"/>
      <c r="H81" s="39"/>
      <c r="I81" s="39"/>
      <c r="J81" s="39"/>
      <c r="K81" s="39"/>
      <c r="L81" s="113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39"/>
      <c r="D82" s="39"/>
      <c r="E82" s="112" t="str">
        <f>E7</f>
        <v>Úprava objektu MŠ Volgogradská 4</v>
      </c>
      <c r="F82" s="32"/>
      <c r="G82" s="32"/>
      <c r="H82" s="32"/>
      <c r="I82" s="39"/>
      <c r="J82" s="39"/>
      <c r="K82" s="39"/>
      <c r="L82" s="113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2" t="s">
        <v>87</v>
      </c>
      <c r="D83" s="39"/>
      <c r="E83" s="39"/>
      <c r="F83" s="39"/>
      <c r="G83" s="39"/>
      <c r="H83" s="39"/>
      <c r="I83" s="39"/>
      <c r="J83" s="39"/>
      <c r="K83" s="39"/>
      <c r="L83" s="113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39"/>
      <c r="D84" s="39"/>
      <c r="E84" s="63" t="str">
        <f>E9</f>
        <v>2102901 - Stavební část</v>
      </c>
      <c r="F84" s="39"/>
      <c r="G84" s="39"/>
      <c r="H84" s="39"/>
      <c r="I84" s="39"/>
      <c r="J84" s="39"/>
      <c r="K84" s="39"/>
      <c r="L84" s="113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39"/>
      <c r="D85" s="39"/>
      <c r="E85" s="39"/>
      <c r="F85" s="39"/>
      <c r="G85" s="39"/>
      <c r="H85" s="39"/>
      <c r="I85" s="39"/>
      <c r="J85" s="39"/>
      <c r="K85" s="39"/>
      <c r="L85" s="113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22</v>
      </c>
      <c r="D86" s="39"/>
      <c r="E86" s="39"/>
      <c r="F86" s="27" t="str">
        <f>F12</f>
        <v>Ostrava-Jih-Zábřeh</v>
      </c>
      <c r="G86" s="39"/>
      <c r="H86" s="39"/>
      <c r="I86" s="32" t="s">
        <v>24</v>
      </c>
      <c r="J86" s="65" t="str">
        <f>IF(J12="","",J12)</f>
        <v>28. 7. 2021</v>
      </c>
      <c r="K86" s="39"/>
      <c r="L86" s="113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39"/>
      <c r="D87" s="39"/>
      <c r="E87" s="39"/>
      <c r="F87" s="39"/>
      <c r="G87" s="39"/>
      <c r="H87" s="39"/>
      <c r="I87" s="39"/>
      <c r="J87" s="39"/>
      <c r="K87" s="39"/>
      <c r="L87" s="113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2" t="s">
        <v>28</v>
      </c>
      <c r="D88" s="39"/>
      <c r="E88" s="39"/>
      <c r="F88" s="27" t="str">
        <f>E15</f>
        <v>Statutární město Ostrava</v>
      </c>
      <c r="G88" s="39"/>
      <c r="H88" s="39"/>
      <c r="I88" s="32" t="s">
        <v>34</v>
      </c>
      <c r="J88" s="37" t="str">
        <f>E21</f>
        <v>ArchiBIM, ing Ivona Szotkowská</v>
      </c>
      <c r="K88" s="39"/>
      <c r="L88" s="113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2" t="s">
        <v>32</v>
      </c>
      <c r="D89" s="39"/>
      <c r="E89" s="39"/>
      <c r="F89" s="27" t="str">
        <f>IF(E18="","",E18)</f>
        <v>Vyplň údaj</v>
      </c>
      <c r="G89" s="39"/>
      <c r="H89" s="39"/>
      <c r="I89" s="32" t="s">
        <v>37</v>
      </c>
      <c r="J89" s="37" t="str">
        <f>E24</f>
        <v>Anna Mužná</v>
      </c>
      <c r="K89" s="39"/>
      <c r="L89" s="113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39"/>
      <c r="D90" s="39"/>
      <c r="E90" s="39"/>
      <c r="F90" s="39"/>
      <c r="G90" s="39"/>
      <c r="H90" s="39"/>
      <c r="I90" s="39"/>
      <c r="J90" s="39"/>
      <c r="K90" s="39"/>
      <c r="L90" s="113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38"/>
      <c r="B91" s="139"/>
      <c r="C91" s="140" t="s">
        <v>107</v>
      </c>
      <c r="D91" s="141" t="s">
        <v>60</v>
      </c>
      <c r="E91" s="141" t="s">
        <v>56</v>
      </c>
      <c r="F91" s="141" t="s">
        <v>57</v>
      </c>
      <c r="G91" s="141" t="s">
        <v>108</v>
      </c>
      <c r="H91" s="141" t="s">
        <v>109</v>
      </c>
      <c r="I91" s="141" t="s">
        <v>110</v>
      </c>
      <c r="J91" s="141" t="s">
        <v>91</v>
      </c>
      <c r="K91" s="142" t="s">
        <v>111</v>
      </c>
      <c r="L91" s="143"/>
      <c r="M91" s="81" t="s">
        <v>3</v>
      </c>
      <c r="N91" s="82" t="s">
        <v>45</v>
      </c>
      <c r="O91" s="82" t="s">
        <v>112</v>
      </c>
      <c r="P91" s="82" t="s">
        <v>113</v>
      </c>
      <c r="Q91" s="82" t="s">
        <v>114</v>
      </c>
      <c r="R91" s="82" t="s">
        <v>115</v>
      </c>
      <c r="S91" s="82" t="s">
        <v>116</v>
      </c>
      <c r="T91" s="83" t="s">
        <v>117</v>
      </c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8"/>
    </row>
    <row r="92" s="2" customFormat="1" ht="22.8" customHeight="1">
      <c r="A92" s="39"/>
      <c r="B92" s="40"/>
      <c r="C92" s="88" t="s">
        <v>118</v>
      </c>
      <c r="D92" s="39"/>
      <c r="E92" s="39"/>
      <c r="F92" s="39"/>
      <c r="G92" s="39"/>
      <c r="H92" s="39"/>
      <c r="I92" s="39"/>
      <c r="J92" s="144">
        <f>BK92</f>
        <v>0</v>
      </c>
      <c r="K92" s="39"/>
      <c r="L92" s="40"/>
      <c r="M92" s="84"/>
      <c r="N92" s="69"/>
      <c r="O92" s="85"/>
      <c r="P92" s="145">
        <f>P93+P160</f>
        <v>0</v>
      </c>
      <c r="Q92" s="85"/>
      <c r="R92" s="145">
        <f>R93+R160</f>
        <v>2.5035304799999998</v>
      </c>
      <c r="S92" s="85"/>
      <c r="T92" s="146">
        <f>T93+T160</f>
        <v>73.563279999999992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9" t="s">
        <v>74</v>
      </c>
      <c r="AU92" s="19" t="s">
        <v>92</v>
      </c>
      <c r="BK92" s="147">
        <f>BK93+BK160</f>
        <v>0</v>
      </c>
    </row>
    <row r="93" s="12" customFormat="1" ht="25.92" customHeight="1">
      <c r="A93" s="12"/>
      <c r="B93" s="148"/>
      <c r="C93" s="12"/>
      <c r="D93" s="149" t="s">
        <v>74</v>
      </c>
      <c r="E93" s="150" t="s">
        <v>119</v>
      </c>
      <c r="F93" s="150" t="s">
        <v>120</v>
      </c>
      <c r="G93" s="12"/>
      <c r="H93" s="12"/>
      <c r="I93" s="151"/>
      <c r="J93" s="152">
        <f>BK93</f>
        <v>0</v>
      </c>
      <c r="K93" s="12"/>
      <c r="L93" s="148"/>
      <c r="M93" s="153"/>
      <c r="N93" s="154"/>
      <c r="O93" s="154"/>
      <c r="P93" s="155">
        <f>P94+P114+P118+P122+P143+P147+P157</f>
        <v>0</v>
      </c>
      <c r="Q93" s="154"/>
      <c r="R93" s="155">
        <f>R94+R114+R118+R122+R143+R147+R157</f>
        <v>1.3896951899999996</v>
      </c>
      <c r="S93" s="154"/>
      <c r="T93" s="156">
        <f>T94+T114+T118+T122+T143+T147+T157</f>
        <v>72.824699999999993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49" t="s">
        <v>83</v>
      </c>
      <c r="AT93" s="157" t="s">
        <v>74</v>
      </c>
      <c r="AU93" s="157" t="s">
        <v>75</v>
      </c>
      <c r="AY93" s="149" t="s">
        <v>121</v>
      </c>
      <c r="BK93" s="158">
        <f>BK94+BK114+BK118+BK122+BK143+BK147+BK157</f>
        <v>0</v>
      </c>
    </row>
    <row r="94" s="12" customFormat="1" ht="22.8" customHeight="1">
      <c r="A94" s="12"/>
      <c r="B94" s="148"/>
      <c r="C94" s="12"/>
      <c r="D94" s="149" t="s">
        <v>74</v>
      </c>
      <c r="E94" s="159" t="s">
        <v>83</v>
      </c>
      <c r="F94" s="159" t="s">
        <v>122</v>
      </c>
      <c r="G94" s="12"/>
      <c r="H94" s="12"/>
      <c r="I94" s="151"/>
      <c r="J94" s="160">
        <f>BK94</f>
        <v>0</v>
      </c>
      <c r="K94" s="12"/>
      <c r="L94" s="148"/>
      <c r="M94" s="153"/>
      <c r="N94" s="154"/>
      <c r="O94" s="154"/>
      <c r="P94" s="155">
        <f>SUM(P95:P113)</f>
        <v>0</v>
      </c>
      <c r="Q94" s="154"/>
      <c r="R94" s="155">
        <f>SUM(R95:R113)</f>
        <v>0.00075600000000000005</v>
      </c>
      <c r="S94" s="154"/>
      <c r="T94" s="156">
        <f>SUM(T95:T113)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49" t="s">
        <v>83</v>
      </c>
      <c r="AT94" s="157" t="s">
        <v>74</v>
      </c>
      <c r="AU94" s="157" t="s">
        <v>83</v>
      </c>
      <c r="AY94" s="149" t="s">
        <v>121</v>
      </c>
      <c r="BK94" s="158">
        <f>SUM(BK95:BK113)</f>
        <v>0</v>
      </c>
    </row>
    <row r="95" s="2" customFormat="1" ht="33" customHeight="1">
      <c r="A95" s="39"/>
      <c r="B95" s="161"/>
      <c r="C95" s="162" t="s">
        <v>83</v>
      </c>
      <c r="D95" s="162" t="s">
        <v>123</v>
      </c>
      <c r="E95" s="163" t="s">
        <v>124</v>
      </c>
      <c r="F95" s="164" t="s">
        <v>125</v>
      </c>
      <c r="G95" s="165" t="s">
        <v>126</v>
      </c>
      <c r="H95" s="166">
        <v>78.540000000000006</v>
      </c>
      <c r="I95" s="167"/>
      <c r="J95" s="168">
        <f>ROUND(I95*H95,2)</f>
        <v>0</v>
      </c>
      <c r="K95" s="164" t="s">
        <v>127</v>
      </c>
      <c r="L95" s="40"/>
      <c r="M95" s="169" t="s">
        <v>3</v>
      </c>
      <c r="N95" s="170" t="s">
        <v>46</v>
      </c>
      <c r="O95" s="73"/>
      <c r="P95" s="171">
        <f>O95*H95</f>
        <v>0</v>
      </c>
      <c r="Q95" s="171">
        <v>0</v>
      </c>
      <c r="R95" s="171">
        <f>Q95*H95</f>
        <v>0</v>
      </c>
      <c r="S95" s="171">
        <v>0</v>
      </c>
      <c r="T95" s="172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73" t="s">
        <v>128</v>
      </c>
      <c r="AT95" s="173" t="s">
        <v>123</v>
      </c>
      <c r="AU95" s="173" t="s">
        <v>85</v>
      </c>
      <c r="AY95" s="19" t="s">
        <v>121</v>
      </c>
      <c r="BE95" s="174">
        <f>IF(N95="základní",J95,0)</f>
        <v>0</v>
      </c>
      <c r="BF95" s="174">
        <f>IF(N95="snížená",J95,0)</f>
        <v>0</v>
      </c>
      <c r="BG95" s="174">
        <f>IF(N95="zákl. přenesená",J95,0)</f>
        <v>0</v>
      </c>
      <c r="BH95" s="174">
        <f>IF(N95="sníž. přenesená",J95,0)</f>
        <v>0</v>
      </c>
      <c r="BI95" s="174">
        <f>IF(N95="nulová",J95,0)</f>
        <v>0</v>
      </c>
      <c r="BJ95" s="19" t="s">
        <v>83</v>
      </c>
      <c r="BK95" s="174">
        <f>ROUND(I95*H95,2)</f>
        <v>0</v>
      </c>
      <c r="BL95" s="19" t="s">
        <v>128</v>
      </c>
      <c r="BM95" s="173" t="s">
        <v>129</v>
      </c>
    </row>
    <row r="96" s="2" customFormat="1">
      <c r="A96" s="39"/>
      <c r="B96" s="40"/>
      <c r="C96" s="39"/>
      <c r="D96" s="175" t="s">
        <v>130</v>
      </c>
      <c r="E96" s="39"/>
      <c r="F96" s="176" t="s">
        <v>131</v>
      </c>
      <c r="G96" s="39"/>
      <c r="H96" s="39"/>
      <c r="I96" s="177"/>
      <c r="J96" s="39"/>
      <c r="K96" s="39"/>
      <c r="L96" s="40"/>
      <c r="M96" s="178"/>
      <c r="N96" s="179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9" t="s">
        <v>130</v>
      </c>
      <c r="AU96" s="19" t="s">
        <v>85</v>
      </c>
    </row>
    <row r="97" s="13" customFormat="1">
      <c r="A97" s="13"/>
      <c r="B97" s="180"/>
      <c r="C97" s="13"/>
      <c r="D97" s="181" t="s">
        <v>132</v>
      </c>
      <c r="E97" s="182" t="s">
        <v>3</v>
      </c>
      <c r="F97" s="183" t="s">
        <v>133</v>
      </c>
      <c r="G97" s="13"/>
      <c r="H97" s="182" t="s">
        <v>3</v>
      </c>
      <c r="I97" s="184"/>
      <c r="J97" s="13"/>
      <c r="K97" s="13"/>
      <c r="L97" s="180"/>
      <c r="M97" s="185"/>
      <c r="N97" s="186"/>
      <c r="O97" s="186"/>
      <c r="P97" s="186"/>
      <c r="Q97" s="186"/>
      <c r="R97" s="186"/>
      <c r="S97" s="186"/>
      <c r="T97" s="18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82" t="s">
        <v>132</v>
      </c>
      <c r="AU97" s="182" t="s">
        <v>85</v>
      </c>
      <c r="AV97" s="13" t="s">
        <v>83</v>
      </c>
      <c r="AW97" s="13" t="s">
        <v>36</v>
      </c>
      <c r="AX97" s="13" t="s">
        <v>75</v>
      </c>
      <c r="AY97" s="182" t="s">
        <v>121</v>
      </c>
    </row>
    <row r="98" s="14" customFormat="1">
      <c r="A98" s="14"/>
      <c r="B98" s="188"/>
      <c r="C98" s="14"/>
      <c r="D98" s="181" t="s">
        <v>132</v>
      </c>
      <c r="E98" s="189" t="s">
        <v>3</v>
      </c>
      <c r="F98" s="190" t="s">
        <v>134</v>
      </c>
      <c r="G98" s="14"/>
      <c r="H98" s="191">
        <v>78.540000000000006</v>
      </c>
      <c r="I98" s="192"/>
      <c r="J98" s="14"/>
      <c r="K98" s="14"/>
      <c r="L98" s="188"/>
      <c r="M98" s="193"/>
      <c r="N98" s="194"/>
      <c r="O98" s="194"/>
      <c r="P98" s="194"/>
      <c r="Q98" s="194"/>
      <c r="R98" s="194"/>
      <c r="S98" s="194"/>
      <c r="T98" s="19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189" t="s">
        <v>132</v>
      </c>
      <c r="AU98" s="189" t="s">
        <v>85</v>
      </c>
      <c r="AV98" s="14" t="s">
        <v>85</v>
      </c>
      <c r="AW98" s="14" t="s">
        <v>36</v>
      </c>
      <c r="AX98" s="14" t="s">
        <v>83</v>
      </c>
      <c r="AY98" s="189" t="s">
        <v>121</v>
      </c>
    </row>
    <row r="99" s="2" customFormat="1" ht="62.7" customHeight="1">
      <c r="A99" s="39"/>
      <c r="B99" s="161"/>
      <c r="C99" s="162" t="s">
        <v>85</v>
      </c>
      <c r="D99" s="162" t="s">
        <v>123</v>
      </c>
      <c r="E99" s="163" t="s">
        <v>135</v>
      </c>
      <c r="F99" s="164" t="s">
        <v>136</v>
      </c>
      <c r="G99" s="165" t="s">
        <v>126</v>
      </c>
      <c r="H99" s="166">
        <v>78.540000000000006</v>
      </c>
      <c r="I99" s="167"/>
      <c r="J99" s="168">
        <f>ROUND(I99*H99,2)</f>
        <v>0</v>
      </c>
      <c r="K99" s="164" t="s">
        <v>127</v>
      </c>
      <c r="L99" s="40"/>
      <c r="M99" s="169" t="s">
        <v>3</v>
      </c>
      <c r="N99" s="170" t="s">
        <v>46</v>
      </c>
      <c r="O99" s="73"/>
      <c r="P99" s="171">
        <f>O99*H99</f>
        <v>0</v>
      </c>
      <c r="Q99" s="171">
        <v>0</v>
      </c>
      <c r="R99" s="171">
        <f>Q99*H99</f>
        <v>0</v>
      </c>
      <c r="S99" s="171">
        <v>0</v>
      </c>
      <c r="T99" s="17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73" t="s">
        <v>128</v>
      </c>
      <c r="AT99" s="173" t="s">
        <v>123</v>
      </c>
      <c r="AU99" s="173" t="s">
        <v>85</v>
      </c>
      <c r="AY99" s="19" t="s">
        <v>121</v>
      </c>
      <c r="BE99" s="174">
        <f>IF(N99="základní",J99,0)</f>
        <v>0</v>
      </c>
      <c r="BF99" s="174">
        <f>IF(N99="snížená",J99,0)</f>
        <v>0</v>
      </c>
      <c r="BG99" s="174">
        <f>IF(N99="zákl. přenesená",J99,0)</f>
        <v>0</v>
      </c>
      <c r="BH99" s="174">
        <f>IF(N99="sníž. přenesená",J99,0)</f>
        <v>0</v>
      </c>
      <c r="BI99" s="174">
        <f>IF(N99="nulová",J99,0)</f>
        <v>0</v>
      </c>
      <c r="BJ99" s="19" t="s">
        <v>83</v>
      </c>
      <c r="BK99" s="174">
        <f>ROUND(I99*H99,2)</f>
        <v>0</v>
      </c>
      <c r="BL99" s="19" t="s">
        <v>128</v>
      </c>
      <c r="BM99" s="173" t="s">
        <v>137</v>
      </c>
    </row>
    <row r="100" s="2" customFormat="1">
      <c r="A100" s="39"/>
      <c r="B100" s="40"/>
      <c r="C100" s="39"/>
      <c r="D100" s="175" t="s">
        <v>130</v>
      </c>
      <c r="E100" s="39"/>
      <c r="F100" s="176" t="s">
        <v>138</v>
      </c>
      <c r="G100" s="39"/>
      <c r="H100" s="39"/>
      <c r="I100" s="177"/>
      <c r="J100" s="39"/>
      <c r="K100" s="39"/>
      <c r="L100" s="40"/>
      <c r="M100" s="178"/>
      <c r="N100" s="179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9" t="s">
        <v>130</v>
      </c>
      <c r="AU100" s="19" t="s">
        <v>85</v>
      </c>
    </row>
    <row r="101" s="2" customFormat="1" ht="66.75" customHeight="1">
      <c r="A101" s="39"/>
      <c r="B101" s="161"/>
      <c r="C101" s="162" t="s">
        <v>139</v>
      </c>
      <c r="D101" s="162" t="s">
        <v>123</v>
      </c>
      <c r="E101" s="163" t="s">
        <v>140</v>
      </c>
      <c r="F101" s="164" t="s">
        <v>141</v>
      </c>
      <c r="G101" s="165" t="s">
        <v>126</v>
      </c>
      <c r="H101" s="166">
        <v>392.69999999999999</v>
      </c>
      <c r="I101" s="167"/>
      <c r="J101" s="168">
        <f>ROUND(I101*H101,2)</f>
        <v>0</v>
      </c>
      <c r="K101" s="164" t="s">
        <v>127</v>
      </c>
      <c r="L101" s="40"/>
      <c r="M101" s="169" t="s">
        <v>3</v>
      </c>
      <c r="N101" s="170" t="s">
        <v>46</v>
      </c>
      <c r="O101" s="73"/>
      <c r="P101" s="171">
        <f>O101*H101</f>
        <v>0</v>
      </c>
      <c r="Q101" s="171">
        <v>0</v>
      </c>
      <c r="R101" s="171">
        <f>Q101*H101</f>
        <v>0</v>
      </c>
      <c r="S101" s="171">
        <v>0</v>
      </c>
      <c r="T101" s="17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73" t="s">
        <v>128</v>
      </c>
      <c r="AT101" s="173" t="s">
        <v>123</v>
      </c>
      <c r="AU101" s="173" t="s">
        <v>85</v>
      </c>
      <c r="AY101" s="19" t="s">
        <v>121</v>
      </c>
      <c r="BE101" s="174">
        <f>IF(N101="základní",J101,0)</f>
        <v>0</v>
      </c>
      <c r="BF101" s="174">
        <f>IF(N101="snížená",J101,0)</f>
        <v>0</v>
      </c>
      <c r="BG101" s="174">
        <f>IF(N101="zákl. přenesená",J101,0)</f>
        <v>0</v>
      </c>
      <c r="BH101" s="174">
        <f>IF(N101="sníž. přenesená",J101,0)</f>
        <v>0</v>
      </c>
      <c r="BI101" s="174">
        <f>IF(N101="nulová",J101,0)</f>
        <v>0</v>
      </c>
      <c r="BJ101" s="19" t="s">
        <v>83</v>
      </c>
      <c r="BK101" s="174">
        <f>ROUND(I101*H101,2)</f>
        <v>0</v>
      </c>
      <c r="BL101" s="19" t="s">
        <v>128</v>
      </c>
      <c r="BM101" s="173" t="s">
        <v>142</v>
      </c>
    </row>
    <row r="102" s="2" customFormat="1">
      <c r="A102" s="39"/>
      <c r="B102" s="40"/>
      <c r="C102" s="39"/>
      <c r="D102" s="175" t="s">
        <v>130</v>
      </c>
      <c r="E102" s="39"/>
      <c r="F102" s="176" t="s">
        <v>143</v>
      </c>
      <c r="G102" s="39"/>
      <c r="H102" s="39"/>
      <c r="I102" s="177"/>
      <c r="J102" s="39"/>
      <c r="K102" s="39"/>
      <c r="L102" s="40"/>
      <c r="M102" s="178"/>
      <c r="N102" s="179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9" t="s">
        <v>130</v>
      </c>
      <c r="AU102" s="19" t="s">
        <v>85</v>
      </c>
    </row>
    <row r="103" s="14" customFormat="1">
      <c r="A103" s="14"/>
      <c r="B103" s="188"/>
      <c r="C103" s="14"/>
      <c r="D103" s="181" t="s">
        <v>132</v>
      </c>
      <c r="E103" s="189" t="s">
        <v>3</v>
      </c>
      <c r="F103" s="190" t="s">
        <v>144</v>
      </c>
      <c r="G103" s="14"/>
      <c r="H103" s="191">
        <v>392.69999999999999</v>
      </c>
      <c r="I103" s="192"/>
      <c r="J103" s="14"/>
      <c r="K103" s="14"/>
      <c r="L103" s="188"/>
      <c r="M103" s="193"/>
      <c r="N103" s="194"/>
      <c r="O103" s="194"/>
      <c r="P103" s="194"/>
      <c r="Q103" s="194"/>
      <c r="R103" s="194"/>
      <c r="S103" s="194"/>
      <c r="T103" s="19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189" t="s">
        <v>132</v>
      </c>
      <c r="AU103" s="189" t="s">
        <v>85</v>
      </c>
      <c r="AV103" s="14" t="s">
        <v>85</v>
      </c>
      <c r="AW103" s="14" t="s">
        <v>36</v>
      </c>
      <c r="AX103" s="14" t="s">
        <v>83</v>
      </c>
      <c r="AY103" s="189" t="s">
        <v>121</v>
      </c>
    </row>
    <row r="104" s="2" customFormat="1" ht="44.25" customHeight="1">
      <c r="A104" s="39"/>
      <c r="B104" s="161"/>
      <c r="C104" s="162" t="s">
        <v>128</v>
      </c>
      <c r="D104" s="162" t="s">
        <v>123</v>
      </c>
      <c r="E104" s="163" t="s">
        <v>145</v>
      </c>
      <c r="F104" s="164" t="s">
        <v>146</v>
      </c>
      <c r="G104" s="165" t="s">
        <v>126</v>
      </c>
      <c r="H104" s="166">
        <v>78.540000000000006</v>
      </c>
      <c r="I104" s="167"/>
      <c r="J104" s="168">
        <f>ROUND(I104*H104,2)</f>
        <v>0</v>
      </c>
      <c r="K104" s="164" t="s">
        <v>127</v>
      </c>
      <c r="L104" s="40"/>
      <c r="M104" s="169" t="s">
        <v>3</v>
      </c>
      <c r="N104" s="170" t="s">
        <v>46</v>
      </c>
      <c r="O104" s="73"/>
      <c r="P104" s="171">
        <f>O104*H104</f>
        <v>0</v>
      </c>
      <c r="Q104" s="171">
        <v>0</v>
      </c>
      <c r="R104" s="171">
        <f>Q104*H104</f>
        <v>0</v>
      </c>
      <c r="S104" s="171">
        <v>0</v>
      </c>
      <c r="T104" s="172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73" t="s">
        <v>128</v>
      </c>
      <c r="AT104" s="173" t="s">
        <v>123</v>
      </c>
      <c r="AU104" s="173" t="s">
        <v>85</v>
      </c>
      <c r="AY104" s="19" t="s">
        <v>121</v>
      </c>
      <c r="BE104" s="174">
        <f>IF(N104="základní",J104,0)</f>
        <v>0</v>
      </c>
      <c r="BF104" s="174">
        <f>IF(N104="snížená",J104,0)</f>
        <v>0</v>
      </c>
      <c r="BG104" s="174">
        <f>IF(N104="zákl. přenesená",J104,0)</f>
        <v>0</v>
      </c>
      <c r="BH104" s="174">
        <f>IF(N104="sníž. přenesená",J104,0)</f>
        <v>0</v>
      </c>
      <c r="BI104" s="174">
        <f>IF(N104="nulová",J104,0)</f>
        <v>0</v>
      </c>
      <c r="BJ104" s="19" t="s">
        <v>83</v>
      </c>
      <c r="BK104" s="174">
        <f>ROUND(I104*H104,2)</f>
        <v>0</v>
      </c>
      <c r="BL104" s="19" t="s">
        <v>128</v>
      </c>
      <c r="BM104" s="173" t="s">
        <v>147</v>
      </c>
    </row>
    <row r="105" s="2" customFormat="1">
      <c r="A105" s="39"/>
      <c r="B105" s="40"/>
      <c r="C105" s="39"/>
      <c r="D105" s="175" t="s">
        <v>130</v>
      </c>
      <c r="E105" s="39"/>
      <c r="F105" s="176" t="s">
        <v>148</v>
      </c>
      <c r="G105" s="39"/>
      <c r="H105" s="39"/>
      <c r="I105" s="177"/>
      <c r="J105" s="39"/>
      <c r="K105" s="39"/>
      <c r="L105" s="40"/>
      <c r="M105" s="178"/>
      <c r="N105" s="179"/>
      <c r="O105" s="73"/>
      <c r="P105" s="73"/>
      <c r="Q105" s="73"/>
      <c r="R105" s="73"/>
      <c r="S105" s="73"/>
      <c r="T105" s="74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9" t="s">
        <v>130</v>
      </c>
      <c r="AU105" s="19" t="s">
        <v>85</v>
      </c>
    </row>
    <row r="106" s="2" customFormat="1" ht="37.8" customHeight="1">
      <c r="A106" s="39"/>
      <c r="B106" s="161"/>
      <c r="C106" s="162" t="s">
        <v>149</v>
      </c>
      <c r="D106" s="162" t="s">
        <v>123</v>
      </c>
      <c r="E106" s="163" t="s">
        <v>150</v>
      </c>
      <c r="F106" s="164" t="s">
        <v>151</v>
      </c>
      <c r="G106" s="165" t="s">
        <v>152</v>
      </c>
      <c r="H106" s="166">
        <v>37.799999999999997</v>
      </c>
      <c r="I106" s="167"/>
      <c r="J106" s="168">
        <f>ROUND(I106*H106,2)</f>
        <v>0</v>
      </c>
      <c r="K106" s="164" t="s">
        <v>127</v>
      </c>
      <c r="L106" s="40"/>
      <c r="M106" s="169" t="s">
        <v>3</v>
      </c>
      <c r="N106" s="170" t="s">
        <v>46</v>
      </c>
      <c r="O106" s="73"/>
      <c r="P106" s="171">
        <f>O106*H106</f>
        <v>0</v>
      </c>
      <c r="Q106" s="171">
        <v>0</v>
      </c>
      <c r="R106" s="171">
        <f>Q106*H106</f>
        <v>0</v>
      </c>
      <c r="S106" s="171">
        <v>0</v>
      </c>
      <c r="T106" s="17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73" t="s">
        <v>128</v>
      </c>
      <c r="AT106" s="173" t="s">
        <v>123</v>
      </c>
      <c r="AU106" s="173" t="s">
        <v>85</v>
      </c>
      <c r="AY106" s="19" t="s">
        <v>121</v>
      </c>
      <c r="BE106" s="174">
        <f>IF(N106="základní",J106,0)</f>
        <v>0</v>
      </c>
      <c r="BF106" s="174">
        <f>IF(N106="snížená",J106,0)</f>
        <v>0</v>
      </c>
      <c r="BG106" s="174">
        <f>IF(N106="zákl. přenesená",J106,0)</f>
        <v>0</v>
      </c>
      <c r="BH106" s="174">
        <f>IF(N106="sníž. přenesená",J106,0)</f>
        <v>0</v>
      </c>
      <c r="BI106" s="174">
        <f>IF(N106="nulová",J106,0)</f>
        <v>0</v>
      </c>
      <c r="BJ106" s="19" t="s">
        <v>83</v>
      </c>
      <c r="BK106" s="174">
        <f>ROUND(I106*H106,2)</f>
        <v>0</v>
      </c>
      <c r="BL106" s="19" t="s">
        <v>128</v>
      </c>
      <c r="BM106" s="173" t="s">
        <v>153</v>
      </c>
    </row>
    <row r="107" s="2" customFormat="1">
      <c r="A107" s="39"/>
      <c r="B107" s="40"/>
      <c r="C107" s="39"/>
      <c r="D107" s="175" t="s">
        <v>130</v>
      </c>
      <c r="E107" s="39"/>
      <c r="F107" s="176" t="s">
        <v>154</v>
      </c>
      <c r="G107" s="39"/>
      <c r="H107" s="39"/>
      <c r="I107" s="177"/>
      <c r="J107" s="39"/>
      <c r="K107" s="39"/>
      <c r="L107" s="40"/>
      <c r="M107" s="178"/>
      <c r="N107" s="179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9" t="s">
        <v>130</v>
      </c>
      <c r="AU107" s="19" t="s">
        <v>85</v>
      </c>
    </row>
    <row r="108" s="2" customFormat="1" ht="16.5" customHeight="1">
      <c r="A108" s="39"/>
      <c r="B108" s="161"/>
      <c r="C108" s="196" t="s">
        <v>155</v>
      </c>
      <c r="D108" s="196" t="s">
        <v>156</v>
      </c>
      <c r="E108" s="197" t="s">
        <v>157</v>
      </c>
      <c r="F108" s="198" t="s">
        <v>158</v>
      </c>
      <c r="G108" s="199" t="s">
        <v>159</v>
      </c>
      <c r="H108" s="200">
        <v>0.75600000000000001</v>
      </c>
      <c r="I108" s="201"/>
      <c r="J108" s="202">
        <f>ROUND(I108*H108,2)</f>
        <v>0</v>
      </c>
      <c r="K108" s="198" t="s">
        <v>127</v>
      </c>
      <c r="L108" s="203"/>
      <c r="M108" s="204" t="s">
        <v>3</v>
      </c>
      <c r="N108" s="205" t="s">
        <v>46</v>
      </c>
      <c r="O108" s="73"/>
      <c r="P108" s="171">
        <f>O108*H108</f>
        <v>0</v>
      </c>
      <c r="Q108" s="171">
        <v>0.001</v>
      </c>
      <c r="R108" s="171">
        <f>Q108*H108</f>
        <v>0.00075600000000000005</v>
      </c>
      <c r="S108" s="171">
        <v>0</v>
      </c>
      <c r="T108" s="17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73" t="s">
        <v>160</v>
      </c>
      <c r="AT108" s="173" t="s">
        <v>156</v>
      </c>
      <c r="AU108" s="173" t="s">
        <v>85</v>
      </c>
      <c r="AY108" s="19" t="s">
        <v>121</v>
      </c>
      <c r="BE108" s="174">
        <f>IF(N108="základní",J108,0)</f>
        <v>0</v>
      </c>
      <c r="BF108" s="174">
        <f>IF(N108="snížená",J108,0)</f>
        <v>0</v>
      </c>
      <c r="BG108" s="174">
        <f>IF(N108="zákl. přenesená",J108,0)</f>
        <v>0</v>
      </c>
      <c r="BH108" s="174">
        <f>IF(N108="sníž. přenesená",J108,0)</f>
        <v>0</v>
      </c>
      <c r="BI108" s="174">
        <f>IF(N108="nulová",J108,0)</f>
        <v>0</v>
      </c>
      <c r="BJ108" s="19" t="s">
        <v>83</v>
      </c>
      <c r="BK108" s="174">
        <f>ROUND(I108*H108,2)</f>
        <v>0</v>
      </c>
      <c r="BL108" s="19" t="s">
        <v>128</v>
      </c>
      <c r="BM108" s="173" t="s">
        <v>161</v>
      </c>
    </row>
    <row r="109" s="2" customFormat="1">
      <c r="A109" s="39"/>
      <c r="B109" s="40"/>
      <c r="C109" s="39"/>
      <c r="D109" s="175" t="s">
        <v>130</v>
      </c>
      <c r="E109" s="39"/>
      <c r="F109" s="176" t="s">
        <v>162</v>
      </c>
      <c r="G109" s="39"/>
      <c r="H109" s="39"/>
      <c r="I109" s="177"/>
      <c r="J109" s="39"/>
      <c r="K109" s="39"/>
      <c r="L109" s="40"/>
      <c r="M109" s="178"/>
      <c r="N109" s="179"/>
      <c r="O109" s="73"/>
      <c r="P109" s="73"/>
      <c r="Q109" s="73"/>
      <c r="R109" s="73"/>
      <c r="S109" s="73"/>
      <c r="T109" s="74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9" t="s">
        <v>130</v>
      </c>
      <c r="AU109" s="19" t="s">
        <v>85</v>
      </c>
    </row>
    <row r="110" s="14" customFormat="1">
      <c r="A110" s="14"/>
      <c r="B110" s="188"/>
      <c r="C110" s="14"/>
      <c r="D110" s="181" t="s">
        <v>132</v>
      </c>
      <c r="E110" s="14"/>
      <c r="F110" s="190" t="s">
        <v>163</v>
      </c>
      <c r="G110" s="14"/>
      <c r="H110" s="191">
        <v>0.75600000000000001</v>
      </c>
      <c r="I110" s="192"/>
      <c r="J110" s="14"/>
      <c r="K110" s="14"/>
      <c r="L110" s="188"/>
      <c r="M110" s="193"/>
      <c r="N110" s="194"/>
      <c r="O110" s="194"/>
      <c r="P110" s="194"/>
      <c r="Q110" s="194"/>
      <c r="R110" s="194"/>
      <c r="S110" s="194"/>
      <c r="T110" s="19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189" t="s">
        <v>132</v>
      </c>
      <c r="AU110" s="189" t="s">
        <v>85</v>
      </c>
      <c r="AV110" s="14" t="s">
        <v>85</v>
      </c>
      <c r="AW110" s="14" t="s">
        <v>4</v>
      </c>
      <c r="AX110" s="14" t="s">
        <v>83</v>
      </c>
      <c r="AY110" s="189" t="s">
        <v>121</v>
      </c>
    </row>
    <row r="111" s="2" customFormat="1" ht="33" customHeight="1">
      <c r="A111" s="39"/>
      <c r="B111" s="161"/>
      <c r="C111" s="162" t="s">
        <v>164</v>
      </c>
      <c r="D111" s="162" t="s">
        <v>123</v>
      </c>
      <c r="E111" s="163" t="s">
        <v>165</v>
      </c>
      <c r="F111" s="164" t="s">
        <v>166</v>
      </c>
      <c r="G111" s="165" t="s">
        <v>152</v>
      </c>
      <c r="H111" s="166">
        <v>37.799999999999997</v>
      </c>
      <c r="I111" s="167"/>
      <c r="J111" s="168">
        <f>ROUND(I111*H111,2)</f>
        <v>0</v>
      </c>
      <c r="K111" s="164" t="s">
        <v>127</v>
      </c>
      <c r="L111" s="40"/>
      <c r="M111" s="169" t="s">
        <v>3</v>
      </c>
      <c r="N111" s="170" t="s">
        <v>46</v>
      </c>
      <c r="O111" s="73"/>
      <c r="P111" s="171">
        <f>O111*H111</f>
        <v>0</v>
      </c>
      <c r="Q111" s="171">
        <v>0</v>
      </c>
      <c r="R111" s="171">
        <f>Q111*H111</f>
        <v>0</v>
      </c>
      <c r="S111" s="171">
        <v>0</v>
      </c>
      <c r="T111" s="172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173" t="s">
        <v>128</v>
      </c>
      <c r="AT111" s="173" t="s">
        <v>123</v>
      </c>
      <c r="AU111" s="173" t="s">
        <v>85</v>
      </c>
      <c r="AY111" s="19" t="s">
        <v>121</v>
      </c>
      <c r="BE111" s="174">
        <f>IF(N111="základní",J111,0)</f>
        <v>0</v>
      </c>
      <c r="BF111" s="174">
        <f>IF(N111="snížená",J111,0)</f>
        <v>0</v>
      </c>
      <c r="BG111" s="174">
        <f>IF(N111="zákl. přenesená",J111,0)</f>
        <v>0</v>
      </c>
      <c r="BH111" s="174">
        <f>IF(N111="sníž. přenesená",J111,0)</f>
        <v>0</v>
      </c>
      <c r="BI111" s="174">
        <f>IF(N111="nulová",J111,0)</f>
        <v>0</v>
      </c>
      <c r="BJ111" s="19" t="s">
        <v>83</v>
      </c>
      <c r="BK111" s="174">
        <f>ROUND(I111*H111,2)</f>
        <v>0</v>
      </c>
      <c r="BL111" s="19" t="s">
        <v>128</v>
      </c>
      <c r="BM111" s="173" t="s">
        <v>167</v>
      </c>
    </row>
    <row r="112" s="2" customFormat="1">
      <c r="A112" s="39"/>
      <c r="B112" s="40"/>
      <c r="C112" s="39"/>
      <c r="D112" s="175" t="s">
        <v>130</v>
      </c>
      <c r="E112" s="39"/>
      <c r="F112" s="176" t="s">
        <v>168</v>
      </c>
      <c r="G112" s="39"/>
      <c r="H112" s="39"/>
      <c r="I112" s="177"/>
      <c r="J112" s="39"/>
      <c r="K112" s="39"/>
      <c r="L112" s="40"/>
      <c r="M112" s="178"/>
      <c r="N112" s="179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9" t="s">
        <v>130</v>
      </c>
      <c r="AU112" s="19" t="s">
        <v>85</v>
      </c>
    </row>
    <row r="113" s="14" customFormat="1">
      <c r="A113" s="14"/>
      <c r="B113" s="188"/>
      <c r="C113" s="14"/>
      <c r="D113" s="181" t="s">
        <v>132</v>
      </c>
      <c r="E113" s="189" t="s">
        <v>3</v>
      </c>
      <c r="F113" s="190" t="s">
        <v>169</v>
      </c>
      <c r="G113" s="14"/>
      <c r="H113" s="191">
        <v>37.799999999999997</v>
      </c>
      <c r="I113" s="192"/>
      <c r="J113" s="14"/>
      <c r="K113" s="14"/>
      <c r="L113" s="188"/>
      <c r="M113" s="193"/>
      <c r="N113" s="194"/>
      <c r="O113" s="194"/>
      <c r="P113" s="194"/>
      <c r="Q113" s="194"/>
      <c r="R113" s="194"/>
      <c r="S113" s="194"/>
      <c r="T113" s="19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89" t="s">
        <v>132</v>
      </c>
      <c r="AU113" s="189" t="s">
        <v>85</v>
      </c>
      <c r="AV113" s="14" t="s">
        <v>85</v>
      </c>
      <c r="AW113" s="14" t="s">
        <v>36</v>
      </c>
      <c r="AX113" s="14" t="s">
        <v>83</v>
      </c>
      <c r="AY113" s="189" t="s">
        <v>121</v>
      </c>
    </row>
    <row r="114" s="12" customFormat="1" ht="22.8" customHeight="1">
      <c r="A114" s="12"/>
      <c r="B114" s="148"/>
      <c r="C114" s="12"/>
      <c r="D114" s="149" t="s">
        <v>74</v>
      </c>
      <c r="E114" s="159" t="s">
        <v>139</v>
      </c>
      <c r="F114" s="159" t="s">
        <v>170</v>
      </c>
      <c r="G114" s="12"/>
      <c r="H114" s="12"/>
      <c r="I114" s="151"/>
      <c r="J114" s="160">
        <f>BK114</f>
        <v>0</v>
      </c>
      <c r="K114" s="12"/>
      <c r="L114" s="148"/>
      <c r="M114" s="153"/>
      <c r="N114" s="154"/>
      <c r="O114" s="154"/>
      <c r="P114" s="155">
        <f>SUM(P115:P117)</f>
        <v>0</v>
      </c>
      <c r="Q114" s="154"/>
      <c r="R114" s="155">
        <f>SUM(R115:R117)</f>
        <v>0.33807839999999995</v>
      </c>
      <c r="S114" s="154"/>
      <c r="T114" s="156">
        <f>SUM(T115:T117)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49" t="s">
        <v>83</v>
      </c>
      <c r="AT114" s="157" t="s">
        <v>74</v>
      </c>
      <c r="AU114" s="157" t="s">
        <v>83</v>
      </c>
      <c r="AY114" s="149" t="s">
        <v>121</v>
      </c>
      <c r="BK114" s="158">
        <f>SUM(BK115:BK117)</f>
        <v>0</v>
      </c>
    </row>
    <row r="115" s="2" customFormat="1" ht="37.8" customHeight="1">
      <c r="A115" s="39"/>
      <c r="B115" s="161"/>
      <c r="C115" s="162" t="s">
        <v>160</v>
      </c>
      <c r="D115" s="162" t="s">
        <v>123</v>
      </c>
      <c r="E115" s="163" t="s">
        <v>171</v>
      </c>
      <c r="F115" s="164" t="s">
        <v>172</v>
      </c>
      <c r="G115" s="165" t="s">
        <v>152</v>
      </c>
      <c r="H115" s="166">
        <v>5.0549999999999997</v>
      </c>
      <c r="I115" s="167"/>
      <c r="J115" s="168">
        <f>ROUND(I115*H115,2)</f>
        <v>0</v>
      </c>
      <c r="K115" s="164" t="s">
        <v>127</v>
      </c>
      <c r="L115" s="40"/>
      <c r="M115" s="169" t="s">
        <v>3</v>
      </c>
      <c r="N115" s="170" t="s">
        <v>46</v>
      </c>
      <c r="O115" s="73"/>
      <c r="P115" s="171">
        <f>O115*H115</f>
        <v>0</v>
      </c>
      <c r="Q115" s="171">
        <v>0.066879999999999995</v>
      </c>
      <c r="R115" s="171">
        <f>Q115*H115</f>
        <v>0.33807839999999995</v>
      </c>
      <c r="S115" s="171">
        <v>0</v>
      </c>
      <c r="T115" s="17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173" t="s">
        <v>128</v>
      </c>
      <c r="AT115" s="173" t="s">
        <v>123</v>
      </c>
      <c r="AU115" s="173" t="s">
        <v>85</v>
      </c>
      <c r="AY115" s="19" t="s">
        <v>121</v>
      </c>
      <c r="BE115" s="174">
        <f>IF(N115="základní",J115,0)</f>
        <v>0</v>
      </c>
      <c r="BF115" s="174">
        <f>IF(N115="snížená",J115,0)</f>
        <v>0</v>
      </c>
      <c r="BG115" s="174">
        <f>IF(N115="zákl. přenesená",J115,0)</f>
        <v>0</v>
      </c>
      <c r="BH115" s="174">
        <f>IF(N115="sníž. přenesená",J115,0)</f>
        <v>0</v>
      </c>
      <c r="BI115" s="174">
        <f>IF(N115="nulová",J115,0)</f>
        <v>0</v>
      </c>
      <c r="BJ115" s="19" t="s">
        <v>83</v>
      </c>
      <c r="BK115" s="174">
        <f>ROUND(I115*H115,2)</f>
        <v>0</v>
      </c>
      <c r="BL115" s="19" t="s">
        <v>128</v>
      </c>
      <c r="BM115" s="173" t="s">
        <v>173</v>
      </c>
    </row>
    <row r="116" s="2" customFormat="1">
      <c r="A116" s="39"/>
      <c r="B116" s="40"/>
      <c r="C116" s="39"/>
      <c r="D116" s="175" t="s">
        <v>130</v>
      </c>
      <c r="E116" s="39"/>
      <c r="F116" s="176" t="s">
        <v>174</v>
      </c>
      <c r="G116" s="39"/>
      <c r="H116" s="39"/>
      <c r="I116" s="177"/>
      <c r="J116" s="39"/>
      <c r="K116" s="39"/>
      <c r="L116" s="40"/>
      <c r="M116" s="178"/>
      <c r="N116" s="179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9" t="s">
        <v>130</v>
      </c>
      <c r="AU116" s="19" t="s">
        <v>85</v>
      </c>
    </row>
    <row r="117" s="14" customFormat="1">
      <c r="A117" s="14"/>
      <c r="B117" s="188"/>
      <c r="C117" s="14"/>
      <c r="D117" s="181" t="s">
        <v>132</v>
      </c>
      <c r="E117" s="189" t="s">
        <v>3</v>
      </c>
      <c r="F117" s="190" t="s">
        <v>175</v>
      </c>
      <c r="G117" s="14"/>
      <c r="H117" s="191">
        <v>5.0549999999999997</v>
      </c>
      <c r="I117" s="192"/>
      <c r="J117" s="14"/>
      <c r="K117" s="14"/>
      <c r="L117" s="188"/>
      <c r="M117" s="193"/>
      <c r="N117" s="194"/>
      <c r="O117" s="194"/>
      <c r="P117" s="194"/>
      <c r="Q117" s="194"/>
      <c r="R117" s="194"/>
      <c r="S117" s="194"/>
      <c r="T117" s="19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189" t="s">
        <v>132</v>
      </c>
      <c r="AU117" s="189" t="s">
        <v>85</v>
      </c>
      <c r="AV117" s="14" t="s">
        <v>85</v>
      </c>
      <c r="AW117" s="14" t="s">
        <v>36</v>
      </c>
      <c r="AX117" s="14" t="s">
        <v>83</v>
      </c>
      <c r="AY117" s="189" t="s">
        <v>121</v>
      </c>
    </row>
    <row r="118" s="12" customFormat="1" ht="22.8" customHeight="1">
      <c r="A118" s="12"/>
      <c r="B118" s="148"/>
      <c r="C118" s="12"/>
      <c r="D118" s="149" t="s">
        <v>74</v>
      </c>
      <c r="E118" s="159" t="s">
        <v>128</v>
      </c>
      <c r="F118" s="159" t="s">
        <v>176</v>
      </c>
      <c r="G118" s="12"/>
      <c r="H118" s="12"/>
      <c r="I118" s="151"/>
      <c r="J118" s="160">
        <f>BK118</f>
        <v>0</v>
      </c>
      <c r="K118" s="12"/>
      <c r="L118" s="148"/>
      <c r="M118" s="153"/>
      <c r="N118" s="154"/>
      <c r="O118" s="154"/>
      <c r="P118" s="155">
        <f>SUM(P119:P121)</f>
        <v>0</v>
      </c>
      <c r="Q118" s="154"/>
      <c r="R118" s="155">
        <f>SUM(R119:R121)</f>
        <v>0</v>
      </c>
      <c r="S118" s="154"/>
      <c r="T118" s="156">
        <f>SUM(T119:T121)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49" t="s">
        <v>83</v>
      </c>
      <c r="AT118" s="157" t="s">
        <v>74</v>
      </c>
      <c r="AU118" s="157" t="s">
        <v>83</v>
      </c>
      <c r="AY118" s="149" t="s">
        <v>121</v>
      </c>
      <c r="BK118" s="158">
        <f>SUM(BK119:BK121)</f>
        <v>0</v>
      </c>
    </row>
    <row r="119" s="2" customFormat="1" ht="37.8" customHeight="1">
      <c r="A119" s="39"/>
      <c r="B119" s="161"/>
      <c r="C119" s="162" t="s">
        <v>177</v>
      </c>
      <c r="D119" s="162" t="s">
        <v>123</v>
      </c>
      <c r="E119" s="163" t="s">
        <v>178</v>
      </c>
      <c r="F119" s="164" t="s">
        <v>179</v>
      </c>
      <c r="G119" s="165" t="s">
        <v>152</v>
      </c>
      <c r="H119" s="166">
        <v>3.4249999999999998</v>
      </c>
      <c r="I119" s="167"/>
      <c r="J119" s="168">
        <f>ROUND(I119*H119,2)</f>
        <v>0</v>
      </c>
      <c r="K119" s="164" t="s">
        <v>127</v>
      </c>
      <c r="L119" s="40"/>
      <c r="M119" s="169" t="s">
        <v>3</v>
      </c>
      <c r="N119" s="170" t="s">
        <v>46</v>
      </c>
      <c r="O119" s="73"/>
      <c r="P119" s="171">
        <f>O119*H119</f>
        <v>0</v>
      </c>
      <c r="Q119" s="171">
        <v>0</v>
      </c>
      <c r="R119" s="171">
        <f>Q119*H119</f>
        <v>0</v>
      </c>
      <c r="S119" s="171">
        <v>0</v>
      </c>
      <c r="T119" s="172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173" t="s">
        <v>128</v>
      </c>
      <c r="AT119" s="173" t="s">
        <v>123</v>
      </c>
      <c r="AU119" s="173" t="s">
        <v>85</v>
      </c>
      <c r="AY119" s="19" t="s">
        <v>121</v>
      </c>
      <c r="BE119" s="174">
        <f>IF(N119="základní",J119,0)</f>
        <v>0</v>
      </c>
      <c r="BF119" s="174">
        <f>IF(N119="snížená",J119,0)</f>
        <v>0</v>
      </c>
      <c r="BG119" s="174">
        <f>IF(N119="zákl. přenesená",J119,0)</f>
        <v>0</v>
      </c>
      <c r="BH119" s="174">
        <f>IF(N119="sníž. přenesená",J119,0)</f>
        <v>0</v>
      </c>
      <c r="BI119" s="174">
        <f>IF(N119="nulová",J119,0)</f>
        <v>0</v>
      </c>
      <c r="BJ119" s="19" t="s">
        <v>83</v>
      </c>
      <c r="BK119" s="174">
        <f>ROUND(I119*H119,2)</f>
        <v>0</v>
      </c>
      <c r="BL119" s="19" t="s">
        <v>128</v>
      </c>
      <c r="BM119" s="173" t="s">
        <v>180</v>
      </c>
    </row>
    <row r="120" s="2" customFormat="1">
      <c r="A120" s="39"/>
      <c r="B120" s="40"/>
      <c r="C120" s="39"/>
      <c r="D120" s="175" t="s">
        <v>130</v>
      </c>
      <c r="E120" s="39"/>
      <c r="F120" s="176" t="s">
        <v>181</v>
      </c>
      <c r="G120" s="39"/>
      <c r="H120" s="39"/>
      <c r="I120" s="177"/>
      <c r="J120" s="39"/>
      <c r="K120" s="39"/>
      <c r="L120" s="40"/>
      <c r="M120" s="178"/>
      <c r="N120" s="179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9" t="s">
        <v>130</v>
      </c>
      <c r="AU120" s="19" t="s">
        <v>85</v>
      </c>
    </row>
    <row r="121" s="14" customFormat="1">
      <c r="A121" s="14"/>
      <c r="B121" s="188"/>
      <c r="C121" s="14"/>
      <c r="D121" s="181" t="s">
        <v>132</v>
      </c>
      <c r="E121" s="189" t="s">
        <v>3</v>
      </c>
      <c r="F121" s="190" t="s">
        <v>182</v>
      </c>
      <c r="G121" s="14"/>
      <c r="H121" s="191">
        <v>3.4249999999999998</v>
      </c>
      <c r="I121" s="192"/>
      <c r="J121" s="14"/>
      <c r="K121" s="14"/>
      <c r="L121" s="188"/>
      <c r="M121" s="193"/>
      <c r="N121" s="194"/>
      <c r="O121" s="194"/>
      <c r="P121" s="194"/>
      <c r="Q121" s="194"/>
      <c r="R121" s="194"/>
      <c r="S121" s="194"/>
      <c r="T121" s="19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189" t="s">
        <v>132</v>
      </c>
      <c r="AU121" s="189" t="s">
        <v>85</v>
      </c>
      <c r="AV121" s="14" t="s">
        <v>85</v>
      </c>
      <c r="AW121" s="14" t="s">
        <v>36</v>
      </c>
      <c r="AX121" s="14" t="s">
        <v>83</v>
      </c>
      <c r="AY121" s="189" t="s">
        <v>121</v>
      </c>
    </row>
    <row r="122" s="12" customFormat="1" ht="22.8" customHeight="1">
      <c r="A122" s="12"/>
      <c r="B122" s="148"/>
      <c r="C122" s="12"/>
      <c r="D122" s="149" t="s">
        <v>74</v>
      </c>
      <c r="E122" s="159" t="s">
        <v>155</v>
      </c>
      <c r="F122" s="159" t="s">
        <v>183</v>
      </c>
      <c r="G122" s="12"/>
      <c r="H122" s="12"/>
      <c r="I122" s="151"/>
      <c r="J122" s="160">
        <f>BK122</f>
        <v>0</v>
      </c>
      <c r="K122" s="12"/>
      <c r="L122" s="148"/>
      <c r="M122" s="153"/>
      <c r="N122" s="154"/>
      <c r="O122" s="154"/>
      <c r="P122" s="155">
        <f>SUM(P123:P142)</f>
        <v>0</v>
      </c>
      <c r="Q122" s="154"/>
      <c r="R122" s="155">
        <f>SUM(R123:R142)</f>
        <v>1.0508607899999998</v>
      </c>
      <c r="S122" s="154"/>
      <c r="T122" s="156">
        <f>SUM(T123:T142)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49" t="s">
        <v>83</v>
      </c>
      <c r="AT122" s="157" t="s">
        <v>74</v>
      </c>
      <c r="AU122" s="157" t="s">
        <v>83</v>
      </c>
      <c r="AY122" s="149" t="s">
        <v>121</v>
      </c>
      <c r="BK122" s="158">
        <f>SUM(BK123:BK142)</f>
        <v>0</v>
      </c>
    </row>
    <row r="123" s="2" customFormat="1" ht="24.15" customHeight="1">
      <c r="A123" s="39"/>
      <c r="B123" s="161"/>
      <c r="C123" s="162" t="s">
        <v>184</v>
      </c>
      <c r="D123" s="162" t="s">
        <v>123</v>
      </c>
      <c r="E123" s="163" t="s">
        <v>185</v>
      </c>
      <c r="F123" s="164" t="s">
        <v>186</v>
      </c>
      <c r="G123" s="165" t="s">
        <v>152</v>
      </c>
      <c r="H123" s="166">
        <v>3.27</v>
      </c>
      <c r="I123" s="167"/>
      <c r="J123" s="168">
        <f>ROUND(I123*H123,2)</f>
        <v>0</v>
      </c>
      <c r="K123" s="164" t="s">
        <v>127</v>
      </c>
      <c r="L123" s="40"/>
      <c r="M123" s="169" t="s">
        <v>3</v>
      </c>
      <c r="N123" s="170" t="s">
        <v>46</v>
      </c>
      <c r="O123" s="73"/>
      <c r="P123" s="171">
        <f>O123*H123</f>
        <v>0</v>
      </c>
      <c r="Q123" s="171">
        <v>0.00029999999999999997</v>
      </c>
      <c r="R123" s="171">
        <f>Q123*H123</f>
        <v>0.00098099999999999988</v>
      </c>
      <c r="S123" s="171">
        <v>0</v>
      </c>
      <c r="T123" s="17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173" t="s">
        <v>128</v>
      </c>
      <c r="AT123" s="173" t="s">
        <v>123</v>
      </c>
      <c r="AU123" s="173" t="s">
        <v>85</v>
      </c>
      <c r="AY123" s="19" t="s">
        <v>121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19" t="s">
        <v>83</v>
      </c>
      <c r="BK123" s="174">
        <f>ROUND(I123*H123,2)</f>
        <v>0</v>
      </c>
      <c r="BL123" s="19" t="s">
        <v>128</v>
      </c>
      <c r="BM123" s="173" t="s">
        <v>187</v>
      </c>
    </row>
    <row r="124" s="2" customFormat="1">
      <c r="A124" s="39"/>
      <c r="B124" s="40"/>
      <c r="C124" s="39"/>
      <c r="D124" s="175" t="s">
        <v>130</v>
      </c>
      <c r="E124" s="39"/>
      <c r="F124" s="176" t="s">
        <v>188</v>
      </c>
      <c r="G124" s="39"/>
      <c r="H124" s="39"/>
      <c r="I124" s="177"/>
      <c r="J124" s="39"/>
      <c r="K124" s="39"/>
      <c r="L124" s="40"/>
      <c r="M124" s="178"/>
      <c r="N124" s="179"/>
      <c r="O124" s="73"/>
      <c r="P124" s="73"/>
      <c r="Q124" s="73"/>
      <c r="R124" s="73"/>
      <c r="S124" s="73"/>
      <c r="T124" s="7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9" t="s">
        <v>130</v>
      </c>
      <c r="AU124" s="19" t="s">
        <v>85</v>
      </c>
    </row>
    <row r="125" s="14" customFormat="1">
      <c r="A125" s="14"/>
      <c r="B125" s="188"/>
      <c r="C125" s="14"/>
      <c r="D125" s="181" t="s">
        <v>132</v>
      </c>
      <c r="E125" s="189" t="s">
        <v>3</v>
      </c>
      <c r="F125" s="190" t="s">
        <v>189</v>
      </c>
      <c r="G125" s="14"/>
      <c r="H125" s="191">
        <v>3.27</v>
      </c>
      <c r="I125" s="192"/>
      <c r="J125" s="14"/>
      <c r="K125" s="14"/>
      <c r="L125" s="188"/>
      <c r="M125" s="193"/>
      <c r="N125" s="194"/>
      <c r="O125" s="194"/>
      <c r="P125" s="194"/>
      <c r="Q125" s="194"/>
      <c r="R125" s="194"/>
      <c r="S125" s="194"/>
      <c r="T125" s="19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89" t="s">
        <v>132</v>
      </c>
      <c r="AU125" s="189" t="s">
        <v>85</v>
      </c>
      <c r="AV125" s="14" t="s">
        <v>85</v>
      </c>
      <c r="AW125" s="14" t="s">
        <v>36</v>
      </c>
      <c r="AX125" s="14" t="s">
        <v>83</v>
      </c>
      <c r="AY125" s="189" t="s">
        <v>121</v>
      </c>
    </row>
    <row r="126" s="2" customFormat="1" ht="62.7" customHeight="1">
      <c r="A126" s="39"/>
      <c r="B126" s="161"/>
      <c r="C126" s="162" t="s">
        <v>190</v>
      </c>
      <c r="D126" s="162" t="s">
        <v>123</v>
      </c>
      <c r="E126" s="163" t="s">
        <v>191</v>
      </c>
      <c r="F126" s="164" t="s">
        <v>192</v>
      </c>
      <c r="G126" s="165" t="s">
        <v>152</v>
      </c>
      <c r="H126" s="166">
        <v>2.778</v>
      </c>
      <c r="I126" s="167"/>
      <c r="J126" s="168">
        <f>ROUND(I126*H126,2)</f>
        <v>0</v>
      </c>
      <c r="K126" s="164" t="s">
        <v>127</v>
      </c>
      <c r="L126" s="40"/>
      <c r="M126" s="169" t="s">
        <v>3</v>
      </c>
      <c r="N126" s="170" t="s">
        <v>46</v>
      </c>
      <c r="O126" s="73"/>
      <c r="P126" s="171">
        <f>O126*H126</f>
        <v>0</v>
      </c>
      <c r="Q126" s="171">
        <v>0.0083499999999999998</v>
      </c>
      <c r="R126" s="171">
        <f>Q126*H126</f>
        <v>0.0231963</v>
      </c>
      <c r="S126" s="171">
        <v>0</v>
      </c>
      <c r="T126" s="17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73" t="s">
        <v>128</v>
      </c>
      <c r="AT126" s="173" t="s">
        <v>123</v>
      </c>
      <c r="AU126" s="173" t="s">
        <v>85</v>
      </c>
      <c r="AY126" s="19" t="s">
        <v>121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9" t="s">
        <v>83</v>
      </c>
      <c r="BK126" s="174">
        <f>ROUND(I126*H126,2)</f>
        <v>0</v>
      </c>
      <c r="BL126" s="19" t="s">
        <v>128</v>
      </c>
      <c r="BM126" s="173" t="s">
        <v>193</v>
      </c>
    </row>
    <row r="127" s="2" customFormat="1">
      <c r="A127" s="39"/>
      <c r="B127" s="40"/>
      <c r="C127" s="39"/>
      <c r="D127" s="175" t="s">
        <v>130</v>
      </c>
      <c r="E127" s="39"/>
      <c r="F127" s="176" t="s">
        <v>194</v>
      </c>
      <c r="G127" s="39"/>
      <c r="H127" s="39"/>
      <c r="I127" s="177"/>
      <c r="J127" s="39"/>
      <c r="K127" s="39"/>
      <c r="L127" s="40"/>
      <c r="M127" s="178"/>
      <c r="N127" s="179"/>
      <c r="O127" s="73"/>
      <c r="P127" s="73"/>
      <c r="Q127" s="73"/>
      <c r="R127" s="73"/>
      <c r="S127" s="73"/>
      <c r="T127" s="7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9" t="s">
        <v>130</v>
      </c>
      <c r="AU127" s="19" t="s">
        <v>85</v>
      </c>
    </row>
    <row r="128" s="14" customFormat="1">
      <c r="A128" s="14"/>
      <c r="B128" s="188"/>
      <c r="C128" s="14"/>
      <c r="D128" s="181" t="s">
        <v>132</v>
      </c>
      <c r="E128" s="189" t="s">
        <v>3</v>
      </c>
      <c r="F128" s="190" t="s">
        <v>195</v>
      </c>
      <c r="G128" s="14"/>
      <c r="H128" s="191">
        <v>2.778</v>
      </c>
      <c r="I128" s="192"/>
      <c r="J128" s="14"/>
      <c r="K128" s="14"/>
      <c r="L128" s="188"/>
      <c r="M128" s="193"/>
      <c r="N128" s="194"/>
      <c r="O128" s="194"/>
      <c r="P128" s="194"/>
      <c r="Q128" s="194"/>
      <c r="R128" s="194"/>
      <c r="S128" s="194"/>
      <c r="T128" s="19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89" t="s">
        <v>132</v>
      </c>
      <c r="AU128" s="189" t="s">
        <v>85</v>
      </c>
      <c r="AV128" s="14" t="s">
        <v>85</v>
      </c>
      <c r="AW128" s="14" t="s">
        <v>36</v>
      </c>
      <c r="AX128" s="14" t="s">
        <v>83</v>
      </c>
      <c r="AY128" s="189" t="s">
        <v>121</v>
      </c>
    </row>
    <row r="129" s="2" customFormat="1" ht="24.15" customHeight="1">
      <c r="A129" s="39"/>
      <c r="B129" s="161"/>
      <c r="C129" s="196" t="s">
        <v>196</v>
      </c>
      <c r="D129" s="196" t="s">
        <v>156</v>
      </c>
      <c r="E129" s="197" t="s">
        <v>197</v>
      </c>
      <c r="F129" s="198" t="s">
        <v>198</v>
      </c>
      <c r="G129" s="199" t="s">
        <v>152</v>
      </c>
      <c r="H129" s="200">
        <v>2.9169999999999998</v>
      </c>
      <c r="I129" s="201"/>
      <c r="J129" s="202">
        <f>ROUND(I129*H129,2)</f>
        <v>0</v>
      </c>
      <c r="K129" s="198" t="s">
        <v>127</v>
      </c>
      <c r="L129" s="203"/>
      <c r="M129" s="204" t="s">
        <v>3</v>
      </c>
      <c r="N129" s="205" t="s">
        <v>46</v>
      </c>
      <c r="O129" s="73"/>
      <c r="P129" s="171">
        <f>O129*H129</f>
        <v>0</v>
      </c>
      <c r="Q129" s="171">
        <v>0.0011999999999999999</v>
      </c>
      <c r="R129" s="171">
        <f>Q129*H129</f>
        <v>0.0035003999999999994</v>
      </c>
      <c r="S129" s="171">
        <v>0</v>
      </c>
      <c r="T129" s="17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173" t="s">
        <v>160</v>
      </c>
      <c r="AT129" s="173" t="s">
        <v>156</v>
      </c>
      <c r="AU129" s="173" t="s">
        <v>85</v>
      </c>
      <c r="AY129" s="19" t="s">
        <v>121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9" t="s">
        <v>83</v>
      </c>
      <c r="BK129" s="174">
        <f>ROUND(I129*H129,2)</f>
        <v>0</v>
      </c>
      <c r="BL129" s="19" t="s">
        <v>128</v>
      </c>
      <c r="BM129" s="173" t="s">
        <v>199</v>
      </c>
    </row>
    <row r="130" s="2" customFormat="1">
      <c r="A130" s="39"/>
      <c r="B130" s="40"/>
      <c r="C130" s="39"/>
      <c r="D130" s="175" t="s">
        <v>130</v>
      </c>
      <c r="E130" s="39"/>
      <c r="F130" s="176" t="s">
        <v>200</v>
      </c>
      <c r="G130" s="39"/>
      <c r="H130" s="39"/>
      <c r="I130" s="177"/>
      <c r="J130" s="39"/>
      <c r="K130" s="39"/>
      <c r="L130" s="40"/>
      <c r="M130" s="178"/>
      <c r="N130" s="179"/>
      <c r="O130" s="73"/>
      <c r="P130" s="73"/>
      <c r="Q130" s="73"/>
      <c r="R130" s="73"/>
      <c r="S130" s="73"/>
      <c r="T130" s="74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9" t="s">
        <v>130</v>
      </c>
      <c r="AU130" s="19" t="s">
        <v>85</v>
      </c>
    </row>
    <row r="131" s="14" customFormat="1">
      <c r="A131" s="14"/>
      <c r="B131" s="188"/>
      <c r="C131" s="14"/>
      <c r="D131" s="181" t="s">
        <v>132</v>
      </c>
      <c r="E131" s="14"/>
      <c r="F131" s="190" t="s">
        <v>201</v>
      </c>
      <c r="G131" s="14"/>
      <c r="H131" s="191">
        <v>2.9169999999999998</v>
      </c>
      <c r="I131" s="192"/>
      <c r="J131" s="14"/>
      <c r="K131" s="14"/>
      <c r="L131" s="188"/>
      <c r="M131" s="193"/>
      <c r="N131" s="194"/>
      <c r="O131" s="194"/>
      <c r="P131" s="194"/>
      <c r="Q131" s="194"/>
      <c r="R131" s="194"/>
      <c r="S131" s="194"/>
      <c r="T131" s="19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89" t="s">
        <v>132</v>
      </c>
      <c r="AU131" s="189" t="s">
        <v>85</v>
      </c>
      <c r="AV131" s="14" t="s">
        <v>85</v>
      </c>
      <c r="AW131" s="14" t="s">
        <v>4</v>
      </c>
      <c r="AX131" s="14" t="s">
        <v>83</v>
      </c>
      <c r="AY131" s="189" t="s">
        <v>121</v>
      </c>
    </row>
    <row r="132" s="2" customFormat="1" ht="66.75" customHeight="1">
      <c r="A132" s="39"/>
      <c r="B132" s="161"/>
      <c r="C132" s="162" t="s">
        <v>202</v>
      </c>
      <c r="D132" s="162" t="s">
        <v>123</v>
      </c>
      <c r="E132" s="163" t="s">
        <v>203</v>
      </c>
      <c r="F132" s="164" t="s">
        <v>204</v>
      </c>
      <c r="G132" s="165" t="s">
        <v>152</v>
      </c>
      <c r="H132" s="166">
        <v>6.8129999999999997</v>
      </c>
      <c r="I132" s="167"/>
      <c r="J132" s="168">
        <f>ROUND(I132*H132,2)</f>
        <v>0</v>
      </c>
      <c r="K132" s="164" t="s">
        <v>127</v>
      </c>
      <c r="L132" s="40"/>
      <c r="M132" s="169" t="s">
        <v>3</v>
      </c>
      <c r="N132" s="170" t="s">
        <v>46</v>
      </c>
      <c r="O132" s="73"/>
      <c r="P132" s="171">
        <f>O132*H132</f>
        <v>0</v>
      </c>
      <c r="Q132" s="171">
        <v>0.0086800000000000002</v>
      </c>
      <c r="R132" s="171">
        <f>Q132*H132</f>
        <v>0.059136839999999996</v>
      </c>
      <c r="S132" s="171">
        <v>0</v>
      </c>
      <c r="T132" s="17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173" t="s">
        <v>128</v>
      </c>
      <c r="AT132" s="173" t="s">
        <v>123</v>
      </c>
      <c r="AU132" s="173" t="s">
        <v>85</v>
      </c>
      <c r="AY132" s="19" t="s">
        <v>121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9" t="s">
        <v>83</v>
      </c>
      <c r="BK132" s="174">
        <f>ROUND(I132*H132,2)</f>
        <v>0</v>
      </c>
      <c r="BL132" s="19" t="s">
        <v>128</v>
      </c>
      <c r="BM132" s="173" t="s">
        <v>205</v>
      </c>
    </row>
    <row r="133" s="2" customFormat="1">
      <c r="A133" s="39"/>
      <c r="B133" s="40"/>
      <c r="C133" s="39"/>
      <c r="D133" s="175" t="s">
        <v>130</v>
      </c>
      <c r="E133" s="39"/>
      <c r="F133" s="176" t="s">
        <v>206</v>
      </c>
      <c r="G133" s="39"/>
      <c r="H133" s="39"/>
      <c r="I133" s="177"/>
      <c r="J133" s="39"/>
      <c r="K133" s="39"/>
      <c r="L133" s="40"/>
      <c r="M133" s="178"/>
      <c r="N133" s="179"/>
      <c r="O133" s="73"/>
      <c r="P133" s="73"/>
      <c r="Q133" s="73"/>
      <c r="R133" s="73"/>
      <c r="S133" s="73"/>
      <c r="T133" s="74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9" t="s">
        <v>130</v>
      </c>
      <c r="AU133" s="19" t="s">
        <v>85</v>
      </c>
    </row>
    <row r="134" s="14" customFormat="1">
      <c r="A134" s="14"/>
      <c r="B134" s="188"/>
      <c r="C134" s="14"/>
      <c r="D134" s="181" t="s">
        <v>132</v>
      </c>
      <c r="E134" s="189" t="s">
        <v>3</v>
      </c>
      <c r="F134" s="190" t="s">
        <v>207</v>
      </c>
      <c r="G134" s="14"/>
      <c r="H134" s="191">
        <v>6.8129999999999997</v>
      </c>
      <c r="I134" s="192"/>
      <c r="J134" s="14"/>
      <c r="K134" s="14"/>
      <c r="L134" s="188"/>
      <c r="M134" s="193"/>
      <c r="N134" s="194"/>
      <c r="O134" s="194"/>
      <c r="P134" s="194"/>
      <c r="Q134" s="194"/>
      <c r="R134" s="194"/>
      <c r="S134" s="194"/>
      <c r="T134" s="19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89" t="s">
        <v>132</v>
      </c>
      <c r="AU134" s="189" t="s">
        <v>85</v>
      </c>
      <c r="AV134" s="14" t="s">
        <v>85</v>
      </c>
      <c r="AW134" s="14" t="s">
        <v>36</v>
      </c>
      <c r="AX134" s="14" t="s">
        <v>83</v>
      </c>
      <c r="AY134" s="189" t="s">
        <v>121</v>
      </c>
    </row>
    <row r="135" s="2" customFormat="1" ht="24.15" customHeight="1">
      <c r="A135" s="39"/>
      <c r="B135" s="161"/>
      <c r="C135" s="196" t="s">
        <v>208</v>
      </c>
      <c r="D135" s="196" t="s">
        <v>156</v>
      </c>
      <c r="E135" s="197" t="s">
        <v>209</v>
      </c>
      <c r="F135" s="198" t="s">
        <v>210</v>
      </c>
      <c r="G135" s="199" t="s">
        <v>152</v>
      </c>
      <c r="H135" s="200">
        <v>7.1539999999999999</v>
      </c>
      <c r="I135" s="201"/>
      <c r="J135" s="202">
        <f>ROUND(I135*H135,2)</f>
        <v>0</v>
      </c>
      <c r="K135" s="198" t="s">
        <v>127</v>
      </c>
      <c r="L135" s="203"/>
      <c r="M135" s="204" t="s">
        <v>3</v>
      </c>
      <c r="N135" s="205" t="s">
        <v>46</v>
      </c>
      <c r="O135" s="73"/>
      <c r="P135" s="171">
        <f>O135*H135</f>
        <v>0</v>
      </c>
      <c r="Q135" s="171">
        <v>0.0070000000000000001</v>
      </c>
      <c r="R135" s="171">
        <f>Q135*H135</f>
        <v>0.050077999999999998</v>
      </c>
      <c r="S135" s="171">
        <v>0</v>
      </c>
      <c r="T135" s="17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173" t="s">
        <v>160</v>
      </c>
      <c r="AT135" s="173" t="s">
        <v>156</v>
      </c>
      <c r="AU135" s="173" t="s">
        <v>85</v>
      </c>
      <c r="AY135" s="19" t="s">
        <v>121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9" t="s">
        <v>83</v>
      </c>
      <c r="BK135" s="174">
        <f>ROUND(I135*H135,2)</f>
        <v>0</v>
      </c>
      <c r="BL135" s="19" t="s">
        <v>128</v>
      </c>
      <c r="BM135" s="173" t="s">
        <v>211</v>
      </c>
    </row>
    <row r="136" s="2" customFormat="1">
      <c r="A136" s="39"/>
      <c r="B136" s="40"/>
      <c r="C136" s="39"/>
      <c r="D136" s="175" t="s">
        <v>130</v>
      </c>
      <c r="E136" s="39"/>
      <c r="F136" s="176" t="s">
        <v>212</v>
      </c>
      <c r="G136" s="39"/>
      <c r="H136" s="39"/>
      <c r="I136" s="177"/>
      <c r="J136" s="39"/>
      <c r="K136" s="39"/>
      <c r="L136" s="40"/>
      <c r="M136" s="178"/>
      <c r="N136" s="179"/>
      <c r="O136" s="73"/>
      <c r="P136" s="73"/>
      <c r="Q136" s="73"/>
      <c r="R136" s="73"/>
      <c r="S136" s="73"/>
      <c r="T136" s="7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9" t="s">
        <v>130</v>
      </c>
      <c r="AU136" s="19" t="s">
        <v>85</v>
      </c>
    </row>
    <row r="137" s="14" customFormat="1">
      <c r="A137" s="14"/>
      <c r="B137" s="188"/>
      <c r="C137" s="14"/>
      <c r="D137" s="181" t="s">
        <v>132</v>
      </c>
      <c r="E137" s="14"/>
      <c r="F137" s="190" t="s">
        <v>213</v>
      </c>
      <c r="G137" s="14"/>
      <c r="H137" s="191">
        <v>7.1539999999999999</v>
      </c>
      <c r="I137" s="192"/>
      <c r="J137" s="14"/>
      <c r="K137" s="14"/>
      <c r="L137" s="188"/>
      <c r="M137" s="193"/>
      <c r="N137" s="194"/>
      <c r="O137" s="194"/>
      <c r="P137" s="194"/>
      <c r="Q137" s="194"/>
      <c r="R137" s="194"/>
      <c r="S137" s="194"/>
      <c r="T137" s="19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89" t="s">
        <v>132</v>
      </c>
      <c r="AU137" s="189" t="s">
        <v>85</v>
      </c>
      <c r="AV137" s="14" t="s">
        <v>85</v>
      </c>
      <c r="AW137" s="14" t="s">
        <v>4</v>
      </c>
      <c r="AX137" s="14" t="s">
        <v>83</v>
      </c>
      <c r="AY137" s="189" t="s">
        <v>121</v>
      </c>
    </row>
    <row r="138" s="2" customFormat="1" ht="37.8" customHeight="1">
      <c r="A138" s="39"/>
      <c r="B138" s="161"/>
      <c r="C138" s="162" t="s">
        <v>9</v>
      </c>
      <c r="D138" s="162" t="s">
        <v>123</v>
      </c>
      <c r="E138" s="163" t="s">
        <v>214</v>
      </c>
      <c r="F138" s="164" t="s">
        <v>215</v>
      </c>
      <c r="G138" s="165" t="s">
        <v>152</v>
      </c>
      <c r="H138" s="166">
        <v>3.27</v>
      </c>
      <c r="I138" s="167"/>
      <c r="J138" s="168">
        <f>ROUND(I138*H138,2)</f>
        <v>0</v>
      </c>
      <c r="K138" s="164" t="s">
        <v>127</v>
      </c>
      <c r="L138" s="40"/>
      <c r="M138" s="169" t="s">
        <v>3</v>
      </c>
      <c r="N138" s="170" t="s">
        <v>46</v>
      </c>
      <c r="O138" s="73"/>
      <c r="P138" s="171">
        <f>O138*H138</f>
        <v>0</v>
      </c>
      <c r="Q138" s="171">
        <v>0.0057000000000000002</v>
      </c>
      <c r="R138" s="171">
        <f>Q138*H138</f>
        <v>0.018638999999999999</v>
      </c>
      <c r="S138" s="171">
        <v>0</v>
      </c>
      <c r="T138" s="17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73" t="s">
        <v>128</v>
      </c>
      <c r="AT138" s="173" t="s">
        <v>123</v>
      </c>
      <c r="AU138" s="173" t="s">
        <v>85</v>
      </c>
      <c r="AY138" s="19" t="s">
        <v>121</v>
      </c>
      <c r="BE138" s="174">
        <f>IF(N138="základní",J138,0)</f>
        <v>0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19" t="s">
        <v>83</v>
      </c>
      <c r="BK138" s="174">
        <f>ROUND(I138*H138,2)</f>
        <v>0</v>
      </c>
      <c r="BL138" s="19" t="s">
        <v>128</v>
      </c>
      <c r="BM138" s="173" t="s">
        <v>216</v>
      </c>
    </row>
    <row r="139" s="2" customFormat="1">
      <c r="A139" s="39"/>
      <c r="B139" s="40"/>
      <c r="C139" s="39"/>
      <c r="D139" s="175" t="s">
        <v>130</v>
      </c>
      <c r="E139" s="39"/>
      <c r="F139" s="176" t="s">
        <v>217</v>
      </c>
      <c r="G139" s="39"/>
      <c r="H139" s="39"/>
      <c r="I139" s="177"/>
      <c r="J139" s="39"/>
      <c r="K139" s="39"/>
      <c r="L139" s="40"/>
      <c r="M139" s="178"/>
      <c r="N139" s="179"/>
      <c r="O139" s="73"/>
      <c r="P139" s="73"/>
      <c r="Q139" s="73"/>
      <c r="R139" s="73"/>
      <c r="S139" s="73"/>
      <c r="T139" s="74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9" t="s">
        <v>130</v>
      </c>
      <c r="AU139" s="19" t="s">
        <v>85</v>
      </c>
    </row>
    <row r="140" s="14" customFormat="1">
      <c r="A140" s="14"/>
      <c r="B140" s="188"/>
      <c r="C140" s="14"/>
      <c r="D140" s="181" t="s">
        <v>132</v>
      </c>
      <c r="E140" s="189" t="s">
        <v>3</v>
      </c>
      <c r="F140" s="190" t="s">
        <v>218</v>
      </c>
      <c r="G140" s="14"/>
      <c r="H140" s="191">
        <v>3.27</v>
      </c>
      <c r="I140" s="192"/>
      <c r="J140" s="14"/>
      <c r="K140" s="14"/>
      <c r="L140" s="188"/>
      <c r="M140" s="193"/>
      <c r="N140" s="194"/>
      <c r="O140" s="194"/>
      <c r="P140" s="194"/>
      <c r="Q140" s="194"/>
      <c r="R140" s="194"/>
      <c r="S140" s="194"/>
      <c r="T140" s="19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89" t="s">
        <v>132</v>
      </c>
      <c r="AU140" s="189" t="s">
        <v>85</v>
      </c>
      <c r="AV140" s="14" t="s">
        <v>85</v>
      </c>
      <c r="AW140" s="14" t="s">
        <v>36</v>
      </c>
      <c r="AX140" s="14" t="s">
        <v>83</v>
      </c>
      <c r="AY140" s="189" t="s">
        <v>121</v>
      </c>
    </row>
    <row r="141" s="2" customFormat="1" ht="33" customHeight="1">
      <c r="A141" s="39"/>
      <c r="B141" s="161"/>
      <c r="C141" s="162" t="s">
        <v>219</v>
      </c>
      <c r="D141" s="162" t="s">
        <v>123</v>
      </c>
      <c r="E141" s="163" t="s">
        <v>220</v>
      </c>
      <c r="F141" s="164" t="s">
        <v>221</v>
      </c>
      <c r="G141" s="165" t="s">
        <v>152</v>
      </c>
      <c r="H141" s="166">
        <v>3.4249999999999998</v>
      </c>
      <c r="I141" s="167"/>
      <c r="J141" s="168">
        <f>ROUND(I141*H141,2)</f>
        <v>0</v>
      </c>
      <c r="K141" s="164" t="s">
        <v>127</v>
      </c>
      <c r="L141" s="40"/>
      <c r="M141" s="169" t="s">
        <v>3</v>
      </c>
      <c r="N141" s="170" t="s">
        <v>46</v>
      </c>
      <c r="O141" s="73"/>
      <c r="P141" s="171">
        <f>O141*H141</f>
        <v>0</v>
      </c>
      <c r="Q141" s="171">
        <v>0.26140999999999998</v>
      </c>
      <c r="R141" s="171">
        <f>Q141*H141</f>
        <v>0.89532924999999985</v>
      </c>
      <c r="S141" s="171">
        <v>0</v>
      </c>
      <c r="T141" s="17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173" t="s">
        <v>128</v>
      </c>
      <c r="AT141" s="173" t="s">
        <v>123</v>
      </c>
      <c r="AU141" s="173" t="s">
        <v>85</v>
      </c>
      <c r="AY141" s="19" t="s">
        <v>121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19" t="s">
        <v>83</v>
      </c>
      <c r="BK141" s="174">
        <f>ROUND(I141*H141,2)</f>
        <v>0</v>
      </c>
      <c r="BL141" s="19" t="s">
        <v>128</v>
      </c>
      <c r="BM141" s="173" t="s">
        <v>222</v>
      </c>
    </row>
    <row r="142" s="2" customFormat="1">
      <c r="A142" s="39"/>
      <c r="B142" s="40"/>
      <c r="C142" s="39"/>
      <c r="D142" s="175" t="s">
        <v>130</v>
      </c>
      <c r="E142" s="39"/>
      <c r="F142" s="176" t="s">
        <v>223</v>
      </c>
      <c r="G142" s="39"/>
      <c r="H142" s="39"/>
      <c r="I142" s="177"/>
      <c r="J142" s="39"/>
      <c r="K142" s="39"/>
      <c r="L142" s="40"/>
      <c r="M142" s="178"/>
      <c r="N142" s="179"/>
      <c r="O142" s="73"/>
      <c r="P142" s="73"/>
      <c r="Q142" s="73"/>
      <c r="R142" s="73"/>
      <c r="S142" s="73"/>
      <c r="T142" s="74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9" t="s">
        <v>130</v>
      </c>
      <c r="AU142" s="19" t="s">
        <v>85</v>
      </c>
    </row>
    <row r="143" s="12" customFormat="1" ht="22.8" customHeight="1">
      <c r="A143" s="12"/>
      <c r="B143" s="148"/>
      <c r="C143" s="12"/>
      <c r="D143" s="149" t="s">
        <v>74</v>
      </c>
      <c r="E143" s="159" t="s">
        <v>177</v>
      </c>
      <c r="F143" s="159" t="s">
        <v>224</v>
      </c>
      <c r="G143" s="12"/>
      <c r="H143" s="12"/>
      <c r="I143" s="151"/>
      <c r="J143" s="160">
        <f>BK143</f>
        <v>0</v>
      </c>
      <c r="K143" s="12"/>
      <c r="L143" s="148"/>
      <c r="M143" s="153"/>
      <c r="N143" s="154"/>
      <c r="O143" s="154"/>
      <c r="P143" s="155">
        <f>SUM(P144:P146)</f>
        <v>0</v>
      </c>
      <c r="Q143" s="154"/>
      <c r="R143" s="155">
        <f>SUM(R144:R146)</f>
        <v>0</v>
      </c>
      <c r="S143" s="154"/>
      <c r="T143" s="156">
        <f>SUM(T144:T146)</f>
        <v>72.824699999999993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49" t="s">
        <v>83</v>
      </c>
      <c r="AT143" s="157" t="s">
        <v>74</v>
      </c>
      <c r="AU143" s="157" t="s">
        <v>83</v>
      </c>
      <c r="AY143" s="149" t="s">
        <v>121</v>
      </c>
      <c r="BK143" s="158">
        <f>SUM(BK144:BK146)</f>
        <v>0</v>
      </c>
    </row>
    <row r="144" s="2" customFormat="1" ht="49.05" customHeight="1">
      <c r="A144" s="39"/>
      <c r="B144" s="161"/>
      <c r="C144" s="162" t="s">
        <v>225</v>
      </c>
      <c r="D144" s="162" t="s">
        <v>123</v>
      </c>
      <c r="E144" s="163" t="s">
        <v>226</v>
      </c>
      <c r="F144" s="164" t="s">
        <v>227</v>
      </c>
      <c r="G144" s="165" t="s">
        <v>126</v>
      </c>
      <c r="H144" s="166">
        <v>93.364999999999995</v>
      </c>
      <c r="I144" s="167"/>
      <c r="J144" s="168">
        <f>ROUND(I144*H144,2)</f>
        <v>0</v>
      </c>
      <c r="K144" s="164" t="s">
        <v>127</v>
      </c>
      <c r="L144" s="40"/>
      <c r="M144" s="169" t="s">
        <v>3</v>
      </c>
      <c r="N144" s="170" t="s">
        <v>46</v>
      </c>
      <c r="O144" s="73"/>
      <c r="P144" s="171">
        <f>O144*H144</f>
        <v>0</v>
      </c>
      <c r="Q144" s="171">
        <v>0</v>
      </c>
      <c r="R144" s="171">
        <f>Q144*H144</f>
        <v>0</v>
      </c>
      <c r="S144" s="171">
        <v>0.78000000000000003</v>
      </c>
      <c r="T144" s="172">
        <f>S144*H144</f>
        <v>72.824699999999993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173" t="s">
        <v>128</v>
      </c>
      <c r="AT144" s="173" t="s">
        <v>123</v>
      </c>
      <c r="AU144" s="173" t="s">
        <v>85</v>
      </c>
      <c r="AY144" s="19" t="s">
        <v>121</v>
      </c>
      <c r="BE144" s="174">
        <f>IF(N144="základní",J144,0)</f>
        <v>0</v>
      </c>
      <c r="BF144" s="174">
        <f>IF(N144="snížená",J144,0)</f>
        <v>0</v>
      </c>
      <c r="BG144" s="174">
        <f>IF(N144="zákl. přenesená",J144,0)</f>
        <v>0</v>
      </c>
      <c r="BH144" s="174">
        <f>IF(N144="sníž. přenesená",J144,0)</f>
        <v>0</v>
      </c>
      <c r="BI144" s="174">
        <f>IF(N144="nulová",J144,0)</f>
        <v>0</v>
      </c>
      <c r="BJ144" s="19" t="s">
        <v>83</v>
      </c>
      <c r="BK144" s="174">
        <f>ROUND(I144*H144,2)</f>
        <v>0</v>
      </c>
      <c r="BL144" s="19" t="s">
        <v>128</v>
      </c>
      <c r="BM144" s="173" t="s">
        <v>228</v>
      </c>
    </row>
    <row r="145" s="2" customFormat="1">
      <c r="A145" s="39"/>
      <c r="B145" s="40"/>
      <c r="C145" s="39"/>
      <c r="D145" s="175" t="s">
        <v>130</v>
      </c>
      <c r="E145" s="39"/>
      <c r="F145" s="176" t="s">
        <v>229</v>
      </c>
      <c r="G145" s="39"/>
      <c r="H145" s="39"/>
      <c r="I145" s="177"/>
      <c r="J145" s="39"/>
      <c r="K145" s="39"/>
      <c r="L145" s="40"/>
      <c r="M145" s="178"/>
      <c r="N145" s="179"/>
      <c r="O145" s="73"/>
      <c r="P145" s="73"/>
      <c r="Q145" s="73"/>
      <c r="R145" s="73"/>
      <c r="S145" s="73"/>
      <c r="T145" s="74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9" t="s">
        <v>130</v>
      </c>
      <c r="AU145" s="19" t="s">
        <v>85</v>
      </c>
    </row>
    <row r="146" s="14" customFormat="1">
      <c r="A146" s="14"/>
      <c r="B146" s="188"/>
      <c r="C146" s="14"/>
      <c r="D146" s="181" t="s">
        <v>132</v>
      </c>
      <c r="E146" s="189" t="s">
        <v>3</v>
      </c>
      <c r="F146" s="190" t="s">
        <v>230</v>
      </c>
      <c r="G146" s="14"/>
      <c r="H146" s="191">
        <v>93.364999999999995</v>
      </c>
      <c r="I146" s="192"/>
      <c r="J146" s="14"/>
      <c r="K146" s="14"/>
      <c r="L146" s="188"/>
      <c r="M146" s="193"/>
      <c r="N146" s="194"/>
      <c r="O146" s="194"/>
      <c r="P146" s="194"/>
      <c r="Q146" s="194"/>
      <c r="R146" s="194"/>
      <c r="S146" s="194"/>
      <c r="T146" s="19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89" t="s">
        <v>132</v>
      </c>
      <c r="AU146" s="189" t="s">
        <v>85</v>
      </c>
      <c r="AV146" s="14" t="s">
        <v>85</v>
      </c>
      <c r="AW146" s="14" t="s">
        <v>36</v>
      </c>
      <c r="AX146" s="14" t="s">
        <v>83</v>
      </c>
      <c r="AY146" s="189" t="s">
        <v>121</v>
      </c>
    </row>
    <row r="147" s="12" customFormat="1" ht="22.8" customHeight="1">
      <c r="A147" s="12"/>
      <c r="B147" s="148"/>
      <c r="C147" s="12"/>
      <c r="D147" s="149" t="s">
        <v>74</v>
      </c>
      <c r="E147" s="159" t="s">
        <v>231</v>
      </c>
      <c r="F147" s="159" t="s">
        <v>232</v>
      </c>
      <c r="G147" s="12"/>
      <c r="H147" s="12"/>
      <c r="I147" s="151"/>
      <c r="J147" s="160">
        <f>BK147</f>
        <v>0</v>
      </c>
      <c r="K147" s="12"/>
      <c r="L147" s="148"/>
      <c r="M147" s="153"/>
      <c r="N147" s="154"/>
      <c r="O147" s="154"/>
      <c r="P147" s="155">
        <f>SUM(P148:P156)</f>
        <v>0</v>
      </c>
      <c r="Q147" s="154"/>
      <c r="R147" s="155">
        <f>SUM(R148:R156)</f>
        <v>0</v>
      </c>
      <c r="S147" s="154"/>
      <c r="T147" s="156">
        <f>SUM(T148:T156)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49" t="s">
        <v>83</v>
      </c>
      <c r="AT147" s="157" t="s">
        <v>74</v>
      </c>
      <c r="AU147" s="157" t="s">
        <v>83</v>
      </c>
      <c r="AY147" s="149" t="s">
        <v>121</v>
      </c>
      <c r="BK147" s="158">
        <f>SUM(BK148:BK156)</f>
        <v>0</v>
      </c>
    </row>
    <row r="148" s="2" customFormat="1" ht="33" customHeight="1">
      <c r="A148" s="39"/>
      <c r="B148" s="161"/>
      <c r="C148" s="162" t="s">
        <v>233</v>
      </c>
      <c r="D148" s="162" t="s">
        <v>123</v>
      </c>
      <c r="E148" s="163" t="s">
        <v>234</v>
      </c>
      <c r="F148" s="164" t="s">
        <v>235</v>
      </c>
      <c r="G148" s="165" t="s">
        <v>236</v>
      </c>
      <c r="H148" s="166">
        <v>73.563000000000002</v>
      </c>
      <c r="I148" s="167"/>
      <c r="J148" s="168">
        <f>ROUND(I148*H148,2)</f>
        <v>0</v>
      </c>
      <c r="K148" s="164" t="s">
        <v>127</v>
      </c>
      <c r="L148" s="40"/>
      <c r="M148" s="169" t="s">
        <v>3</v>
      </c>
      <c r="N148" s="170" t="s">
        <v>46</v>
      </c>
      <c r="O148" s="73"/>
      <c r="P148" s="171">
        <f>O148*H148</f>
        <v>0</v>
      </c>
      <c r="Q148" s="171">
        <v>0</v>
      </c>
      <c r="R148" s="171">
        <f>Q148*H148</f>
        <v>0</v>
      </c>
      <c r="S148" s="171">
        <v>0</v>
      </c>
      <c r="T148" s="17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73" t="s">
        <v>128</v>
      </c>
      <c r="AT148" s="173" t="s">
        <v>123</v>
      </c>
      <c r="AU148" s="173" t="s">
        <v>85</v>
      </c>
      <c r="AY148" s="19" t="s">
        <v>121</v>
      </c>
      <c r="BE148" s="174">
        <f>IF(N148="základní",J148,0)</f>
        <v>0</v>
      </c>
      <c r="BF148" s="174">
        <f>IF(N148="snížená",J148,0)</f>
        <v>0</v>
      </c>
      <c r="BG148" s="174">
        <f>IF(N148="zákl. přenesená",J148,0)</f>
        <v>0</v>
      </c>
      <c r="BH148" s="174">
        <f>IF(N148="sníž. přenesená",J148,0)</f>
        <v>0</v>
      </c>
      <c r="BI148" s="174">
        <f>IF(N148="nulová",J148,0)</f>
        <v>0</v>
      </c>
      <c r="BJ148" s="19" t="s">
        <v>83</v>
      </c>
      <c r="BK148" s="174">
        <f>ROUND(I148*H148,2)</f>
        <v>0</v>
      </c>
      <c r="BL148" s="19" t="s">
        <v>128</v>
      </c>
      <c r="BM148" s="173" t="s">
        <v>237</v>
      </c>
    </row>
    <row r="149" s="2" customFormat="1">
      <c r="A149" s="39"/>
      <c r="B149" s="40"/>
      <c r="C149" s="39"/>
      <c r="D149" s="175" t="s">
        <v>130</v>
      </c>
      <c r="E149" s="39"/>
      <c r="F149" s="176" t="s">
        <v>238</v>
      </c>
      <c r="G149" s="39"/>
      <c r="H149" s="39"/>
      <c r="I149" s="177"/>
      <c r="J149" s="39"/>
      <c r="K149" s="39"/>
      <c r="L149" s="40"/>
      <c r="M149" s="178"/>
      <c r="N149" s="179"/>
      <c r="O149" s="73"/>
      <c r="P149" s="73"/>
      <c r="Q149" s="73"/>
      <c r="R149" s="73"/>
      <c r="S149" s="73"/>
      <c r="T149" s="7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9" t="s">
        <v>130</v>
      </c>
      <c r="AU149" s="19" t="s">
        <v>85</v>
      </c>
    </row>
    <row r="150" s="2" customFormat="1" ht="37.8" customHeight="1">
      <c r="A150" s="39"/>
      <c r="B150" s="161"/>
      <c r="C150" s="162" t="s">
        <v>239</v>
      </c>
      <c r="D150" s="162" t="s">
        <v>123</v>
      </c>
      <c r="E150" s="163" t="s">
        <v>240</v>
      </c>
      <c r="F150" s="164" t="s">
        <v>241</v>
      </c>
      <c r="G150" s="165" t="s">
        <v>236</v>
      </c>
      <c r="H150" s="166">
        <v>1392.377</v>
      </c>
      <c r="I150" s="167"/>
      <c r="J150" s="168">
        <f>ROUND(I150*H150,2)</f>
        <v>0</v>
      </c>
      <c r="K150" s="164" t="s">
        <v>127</v>
      </c>
      <c r="L150" s="40"/>
      <c r="M150" s="169" t="s">
        <v>3</v>
      </c>
      <c r="N150" s="170" t="s">
        <v>46</v>
      </c>
      <c r="O150" s="73"/>
      <c r="P150" s="171">
        <f>O150*H150</f>
        <v>0</v>
      </c>
      <c r="Q150" s="171">
        <v>0</v>
      </c>
      <c r="R150" s="171">
        <f>Q150*H150</f>
        <v>0</v>
      </c>
      <c r="S150" s="171">
        <v>0</v>
      </c>
      <c r="T150" s="17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173" t="s">
        <v>128</v>
      </c>
      <c r="AT150" s="173" t="s">
        <v>123</v>
      </c>
      <c r="AU150" s="173" t="s">
        <v>85</v>
      </c>
      <c r="AY150" s="19" t="s">
        <v>121</v>
      </c>
      <c r="BE150" s="174">
        <f>IF(N150="základní",J150,0)</f>
        <v>0</v>
      </c>
      <c r="BF150" s="174">
        <f>IF(N150="snížená",J150,0)</f>
        <v>0</v>
      </c>
      <c r="BG150" s="174">
        <f>IF(N150="zákl. přenesená",J150,0)</f>
        <v>0</v>
      </c>
      <c r="BH150" s="174">
        <f>IF(N150="sníž. přenesená",J150,0)</f>
        <v>0</v>
      </c>
      <c r="BI150" s="174">
        <f>IF(N150="nulová",J150,0)</f>
        <v>0</v>
      </c>
      <c r="BJ150" s="19" t="s">
        <v>83</v>
      </c>
      <c r="BK150" s="174">
        <f>ROUND(I150*H150,2)</f>
        <v>0</v>
      </c>
      <c r="BL150" s="19" t="s">
        <v>128</v>
      </c>
      <c r="BM150" s="173" t="s">
        <v>242</v>
      </c>
    </row>
    <row r="151" s="2" customFormat="1">
      <c r="A151" s="39"/>
      <c r="B151" s="40"/>
      <c r="C151" s="39"/>
      <c r="D151" s="175" t="s">
        <v>130</v>
      </c>
      <c r="E151" s="39"/>
      <c r="F151" s="176" t="s">
        <v>243</v>
      </c>
      <c r="G151" s="39"/>
      <c r="H151" s="39"/>
      <c r="I151" s="177"/>
      <c r="J151" s="39"/>
      <c r="K151" s="39"/>
      <c r="L151" s="40"/>
      <c r="M151" s="178"/>
      <c r="N151" s="179"/>
      <c r="O151" s="73"/>
      <c r="P151" s="73"/>
      <c r="Q151" s="73"/>
      <c r="R151" s="73"/>
      <c r="S151" s="73"/>
      <c r="T151" s="74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9" t="s">
        <v>130</v>
      </c>
      <c r="AU151" s="19" t="s">
        <v>85</v>
      </c>
    </row>
    <row r="152" s="14" customFormat="1">
      <c r="A152" s="14"/>
      <c r="B152" s="188"/>
      <c r="C152" s="14"/>
      <c r="D152" s="181" t="s">
        <v>132</v>
      </c>
      <c r="E152" s="189" t="s">
        <v>3</v>
      </c>
      <c r="F152" s="190" t="s">
        <v>244</v>
      </c>
      <c r="G152" s="14"/>
      <c r="H152" s="191">
        <v>1392.377</v>
      </c>
      <c r="I152" s="192"/>
      <c r="J152" s="14"/>
      <c r="K152" s="14"/>
      <c r="L152" s="188"/>
      <c r="M152" s="193"/>
      <c r="N152" s="194"/>
      <c r="O152" s="194"/>
      <c r="P152" s="194"/>
      <c r="Q152" s="194"/>
      <c r="R152" s="194"/>
      <c r="S152" s="194"/>
      <c r="T152" s="19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89" t="s">
        <v>132</v>
      </c>
      <c r="AU152" s="189" t="s">
        <v>85</v>
      </c>
      <c r="AV152" s="14" t="s">
        <v>85</v>
      </c>
      <c r="AW152" s="14" t="s">
        <v>36</v>
      </c>
      <c r="AX152" s="14" t="s">
        <v>83</v>
      </c>
      <c r="AY152" s="189" t="s">
        <v>121</v>
      </c>
    </row>
    <row r="153" s="2" customFormat="1" ht="16.5" customHeight="1">
      <c r="A153" s="39"/>
      <c r="B153" s="161"/>
      <c r="C153" s="162" t="s">
        <v>245</v>
      </c>
      <c r="D153" s="162" t="s">
        <v>123</v>
      </c>
      <c r="E153" s="163" t="s">
        <v>246</v>
      </c>
      <c r="F153" s="164" t="s">
        <v>247</v>
      </c>
      <c r="G153" s="165" t="s">
        <v>236</v>
      </c>
      <c r="H153" s="166">
        <v>73.563000000000002</v>
      </c>
      <c r="I153" s="167"/>
      <c r="J153" s="168">
        <f>ROUND(I153*H153,2)</f>
        <v>0</v>
      </c>
      <c r="K153" s="164" t="s">
        <v>127</v>
      </c>
      <c r="L153" s="40"/>
      <c r="M153" s="169" t="s">
        <v>3</v>
      </c>
      <c r="N153" s="170" t="s">
        <v>46</v>
      </c>
      <c r="O153" s="73"/>
      <c r="P153" s="171">
        <f>O153*H153</f>
        <v>0</v>
      </c>
      <c r="Q153" s="171">
        <v>0</v>
      </c>
      <c r="R153" s="171">
        <f>Q153*H153</f>
        <v>0</v>
      </c>
      <c r="S153" s="171">
        <v>0</v>
      </c>
      <c r="T153" s="17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173" t="s">
        <v>128</v>
      </c>
      <c r="AT153" s="173" t="s">
        <v>123</v>
      </c>
      <c r="AU153" s="173" t="s">
        <v>85</v>
      </c>
      <c r="AY153" s="19" t="s">
        <v>121</v>
      </c>
      <c r="BE153" s="174">
        <f>IF(N153="základní",J153,0)</f>
        <v>0</v>
      </c>
      <c r="BF153" s="174">
        <f>IF(N153="snížená",J153,0)</f>
        <v>0</v>
      </c>
      <c r="BG153" s="174">
        <f>IF(N153="zákl. přenesená",J153,0)</f>
        <v>0</v>
      </c>
      <c r="BH153" s="174">
        <f>IF(N153="sníž. přenesená",J153,0)</f>
        <v>0</v>
      </c>
      <c r="BI153" s="174">
        <f>IF(N153="nulová",J153,0)</f>
        <v>0</v>
      </c>
      <c r="BJ153" s="19" t="s">
        <v>83</v>
      </c>
      <c r="BK153" s="174">
        <f>ROUND(I153*H153,2)</f>
        <v>0</v>
      </c>
      <c r="BL153" s="19" t="s">
        <v>128</v>
      </c>
      <c r="BM153" s="173" t="s">
        <v>248</v>
      </c>
    </row>
    <row r="154" s="2" customFormat="1">
      <c r="A154" s="39"/>
      <c r="B154" s="40"/>
      <c r="C154" s="39"/>
      <c r="D154" s="175" t="s">
        <v>130</v>
      </c>
      <c r="E154" s="39"/>
      <c r="F154" s="176" t="s">
        <v>249</v>
      </c>
      <c r="G154" s="39"/>
      <c r="H154" s="39"/>
      <c r="I154" s="177"/>
      <c r="J154" s="39"/>
      <c r="K154" s="39"/>
      <c r="L154" s="40"/>
      <c r="M154" s="178"/>
      <c r="N154" s="179"/>
      <c r="O154" s="73"/>
      <c r="P154" s="73"/>
      <c r="Q154" s="73"/>
      <c r="R154" s="73"/>
      <c r="S154" s="73"/>
      <c r="T154" s="74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9" t="s">
        <v>130</v>
      </c>
      <c r="AU154" s="19" t="s">
        <v>85</v>
      </c>
    </row>
    <row r="155" s="2" customFormat="1" ht="44.25" customHeight="1">
      <c r="A155" s="39"/>
      <c r="B155" s="161"/>
      <c r="C155" s="162" t="s">
        <v>8</v>
      </c>
      <c r="D155" s="162" t="s">
        <v>123</v>
      </c>
      <c r="E155" s="163" t="s">
        <v>250</v>
      </c>
      <c r="F155" s="164" t="s">
        <v>251</v>
      </c>
      <c r="G155" s="165" t="s">
        <v>236</v>
      </c>
      <c r="H155" s="166">
        <v>73.283000000000001</v>
      </c>
      <c r="I155" s="167"/>
      <c r="J155" s="168">
        <f>ROUND(I155*H155,2)</f>
        <v>0</v>
      </c>
      <c r="K155" s="164" t="s">
        <v>127</v>
      </c>
      <c r="L155" s="40"/>
      <c r="M155" s="169" t="s">
        <v>3</v>
      </c>
      <c r="N155" s="170" t="s">
        <v>46</v>
      </c>
      <c r="O155" s="73"/>
      <c r="P155" s="171">
        <f>O155*H155</f>
        <v>0</v>
      </c>
      <c r="Q155" s="171">
        <v>0</v>
      </c>
      <c r="R155" s="171">
        <f>Q155*H155</f>
        <v>0</v>
      </c>
      <c r="S155" s="171">
        <v>0</v>
      </c>
      <c r="T155" s="17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173" t="s">
        <v>128</v>
      </c>
      <c r="AT155" s="173" t="s">
        <v>123</v>
      </c>
      <c r="AU155" s="173" t="s">
        <v>85</v>
      </c>
      <c r="AY155" s="19" t="s">
        <v>121</v>
      </c>
      <c r="BE155" s="174">
        <f>IF(N155="základní",J155,0)</f>
        <v>0</v>
      </c>
      <c r="BF155" s="174">
        <f>IF(N155="snížená",J155,0)</f>
        <v>0</v>
      </c>
      <c r="BG155" s="174">
        <f>IF(N155="zákl. přenesená",J155,0)</f>
        <v>0</v>
      </c>
      <c r="BH155" s="174">
        <f>IF(N155="sníž. přenesená",J155,0)</f>
        <v>0</v>
      </c>
      <c r="BI155" s="174">
        <f>IF(N155="nulová",J155,0)</f>
        <v>0</v>
      </c>
      <c r="BJ155" s="19" t="s">
        <v>83</v>
      </c>
      <c r="BK155" s="174">
        <f>ROUND(I155*H155,2)</f>
        <v>0</v>
      </c>
      <c r="BL155" s="19" t="s">
        <v>128</v>
      </c>
      <c r="BM155" s="173" t="s">
        <v>252</v>
      </c>
    </row>
    <row r="156" s="2" customFormat="1">
      <c r="A156" s="39"/>
      <c r="B156" s="40"/>
      <c r="C156" s="39"/>
      <c r="D156" s="175" t="s">
        <v>130</v>
      </c>
      <c r="E156" s="39"/>
      <c r="F156" s="176" t="s">
        <v>253</v>
      </c>
      <c r="G156" s="39"/>
      <c r="H156" s="39"/>
      <c r="I156" s="177"/>
      <c r="J156" s="39"/>
      <c r="K156" s="39"/>
      <c r="L156" s="40"/>
      <c r="M156" s="178"/>
      <c r="N156" s="179"/>
      <c r="O156" s="73"/>
      <c r="P156" s="73"/>
      <c r="Q156" s="73"/>
      <c r="R156" s="73"/>
      <c r="S156" s="73"/>
      <c r="T156" s="74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9" t="s">
        <v>130</v>
      </c>
      <c r="AU156" s="19" t="s">
        <v>85</v>
      </c>
    </row>
    <row r="157" s="12" customFormat="1" ht="22.8" customHeight="1">
      <c r="A157" s="12"/>
      <c r="B157" s="148"/>
      <c r="C157" s="12"/>
      <c r="D157" s="149" t="s">
        <v>74</v>
      </c>
      <c r="E157" s="159" t="s">
        <v>254</v>
      </c>
      <c r="F157" s="159" t="s">
        <v>255</v>
      </c>
      <c r="G157" s="12"/>
      <c r="H157" s="12"/>
      <c r="I157" s="151"/>
      <c r="J157" s="160">
        <f>BK157</f>
        <v>0</v>
      </c>
      <c r="K157" s="12"/>
      <c r="L157" s="148"/>
      <c r="M157" s="153"/>
      <c r="N157" s="154"/>
      <c r="O157" s="154"/>
      <c r="P157" s="155">
        <f>SUM(P158:P159)</f>
        <v>0</v>
      </c>
      <c r="Q157" s="154"/>
      <c r="R157" s="155">
        <f>SUM(R158:R159)</f>
        <v>0</v>
      </c>
      <c r="S157" s="154"/>
      <c r="T157" s="156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49" t="s">
        <v>83</v>
      </c>
      <c r="AT157" s="157" t="s">
        <v>74</v>
      </c>
      <c r="AU157" s="157" t="s">
        <v>83</v>
      </c>
      <c r="AY157" s="149" t="s">
        <v>121</v>
      </c>
      <c r="BK157" s="158">
        <f>SUM(BK158:BK159)</f>
        <v>0</v>
      </c>
    </row>
    <row r="158" s="2" customFormat="1" ht="55.5" customHeight="1">
      <c r="A158" s="39"/>
      <c r="B158" s="161"/>
      <c r="C158" s="162" t="s">
        <v>256</v>
      </c>
      <c r="D158" s="162" t="s">
        <v>123</v>
      </c>
      <c r="E158" s="163" t="s">
        <v>257</v>
      </c>
      <c r="F158" s="164" t="s">
        <v>258</v>
      </c>
      <c r="G158" s="165" t="s">
        <v>236</v>
      </c>
      <c r="H158" s="166">
        <v>1.3899999999999999</v>
      </c>
      <c r="I158" s="167"/>
      <c r="J158" s="168">
        <f>ROUND(I158*H158,2)</f>
        <v>0</v>
      </c>
      <c r="K158" s="164" t="s">
        <v>127</v>
      </c>
      <c r="L158" s="40"/>
      <c r="M158" s="169" t="s">
        <v>3</v>
      </c>
      <c r="N158" s="170" t="s">
        <v>46</v>
      </c>
      <c r="O158" s="73"/>
      <c r="P158" s="171">
        <f>O158*H158</f>
        <v>0</v>
      </c>
      <c r="Q158" s="171">
        <v>0</v>
      </c>
      <c r="R158" s="171">
        <f>Q158*H158</f>
        <v>0</v>
      </c>
      <c r="S158" s="171">
        <v>0</v>
      </c>
      <c r="T158" s="17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173" t="s">
        <v>128</v>
      </c>
      <c r="AT158" s="173" t="s">
        <v>123</v>
      </c>
      <c r="AU158" s="173" t="s">
        <v>85</v>
      </c>
      <c r="AY158" s="19" t="s">
        <v>121</v>
      </c>
      <c r="BE158" s="174">
        <f>IF(N158="základní",J158,0)</f>
        <v>0</v>
      </c>
      <c r="BF158" s="174">
        <f>IF(N158="snížená",J158,0)</f>
        <v>0</v>
      </c>
      <c r="BG158" s="174">
        <f>IF(N158="zákl. přenesená",J158,0)</f>
        <v>0</v>
      </c>
      <c r="BH158" s="174">
        <f>IF(N158="sníž. přenesená",J158,0)</f>
        <v>0</v>
      </c>
      <c r="BI158" s="174">
        <f>IF(N158="nulová",J158,0)</f>
        <v>0</v>
      </c>
      <c r="BJ158" s="19" t="s">
        <v>83</v>
      </c>
      <c r="BK158" s="174">
        <f>ROUND(I158*H158,2)</f>
        <v>0</v>
      </c>
      <c r="BL158" s="19" t="s">
        <v>128</v>
      </c>
      <c r="BM158" s="173" t="s">
        <v>259</v>
      </c>
    </row>
    <row r="159" s="2" customFormat="1">
      <c r="A159" s="39"/>
      <c r="B159" s="40"/>
      <c r="C159" s="39"/>
      <c r="D159" s="175" t="s">
        <v>130</v>
      </c>
      <c r="E159" s="39"/>
      <c r="F159" s="176" t="s">
        <v>260</v>
      </c>
      <c r="G159" s="39"/>
      <c r="H159" s="39"/>
      <c r="I159" s="177"/>
      <c r="J159" s="39"/>
      <c r="K159" s="39"/>
      <c r="L159" s="40"/>
      <c r="M159" s="178"/>
      <c r="N159" s="179"/>
      <c r="O159" s="73"/>
      <c r="P159" s="73"/>
      <c r="Q159" s="73"/>
      <c r="R159" s="73"/>
      <c r="S159" s="73"/>
      <c r="T159" s="74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9" t="s">
        <v>130</v>
      </c>
      <c r="AU159" s="19" t="s">
        <v>85</v>
      </c>
    </row>
    <row r="160" s="12" customFormat="1" ht="25.92" customHeight="1">
      <c r="A160" s="12"/>
      <c r="B160" s="148"/>
      <c r="C160" s="12"/>
      <c r="D160" s="149" t="s">
        <v>74</v>
      </c>
      <c r="E160" s="150" t="s">
        <v>261</v>
      </c>
      <c r="F160" s="150" t="s">
        <v>262</v>
      </c>
      <c r="G160" s="12"/>
      <c r="H160" s="12"/>
      <c r="I160" s="151"/>
      <c r="J160" s="152">
        <f>BK160</f>
        <v>0</v>
      </c>
      <c r="K160" s="12"/>
      <c r="L160" s="148"/>
      <c r="M160" s="153"/>
      <c r="N160" s="154"/>
      <c r="O160" s="154"/>
      <c r="P160" s="155">
        <f>P161+P190+P199+P207</f>
        <v>0</v>
      </c>
      <c r="Q160" s="154"/>
      <c r="R160" s="155">
        <f>R161+R190+R199+R207</f>
        <v>1.1138352900000001</v>
      </c>
      <c r="S160" s="154"/>
      <c r="T160" s="156">
        <f>T161+T190+T199+T207</f>
        <v>0.73858000000000001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49" t="s">
        <v>85</v>
      </c>
      <c r="AT160" s="157" t="s">
        <v>74</v>
      </c>
      <c r="AU160" s="157" t="s">
        <v>75</v>
      </c>
      <c r="AY160" s="149" t="s">
        <v>121</v>
      </c>
      <c r="BK160" s="158">
        <f>BK161+BK190+BK199+BK207</f>
        <v>0</v>
      </c>
    </row>
    <row r="161" s="12" customFormat="1" ht="22.8" customHeight="1">
      <c r="A161" s="12"/>
      <c r="B161" s="148"/>
      <c r="C161" s="12"/>
      <c r="D161" s="149" t="s">
        <v>74</v>
      </c>
      <c r="E161" s="159" t="s">
        <v>263</v>
      </c>
      <c r="F161" s="159" t="s">
        <v>264</v>
      </c>
      <c r="G161" s="12"/>
      <c r="H161" s="12"/>
      <c r="I161" s="151"/>
      <c r="J161" s="160">
        <f>BK161</f>
        <v>0</v>
      </c>
      <c r="K161" s="12"/>
      <c r="L161" s="148"/>
      <c r="M161" s="153"/>
      <c r="N161" s="154"/>
      <c r="O161" s="154"/>
      <c r="P161" s="155">
        <f>SUM(P162:P189)</f>
        <v>0</v>
      </c>
      <c r="Q161" s="154"/>
      <c r="R161" s="155">
        <f>SUM(R162:R189)</f>
        <v>0.076750089999999993</v>
      </c>
      <c r="S161" s="154"/>
      <c r="T161" s="156">
        <f>SUM(T162:T189)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49" t="s">
        <v>85</v>
      </c>
      <c r="AT161" s="157" t="s">
        <v>74</v>
      </c>
      <c r="AU161" s="157" t="s">
        <v>83</v>
      </c>
      <c r="AY161" s="149" t="s">
        <v>121</v>
      </c>
      <c r="BK161" s="158">
        <f>SUM(BK162:BK189)</f>
        <v>0</v>
      </c>
    </row>
    <row r="162" s="2" customFormat="1" ht="33" customHeight="1">
      <c r="A162" s="39"/>
      <c r="B162" s="161"/>
      <c r="C162" s="162" t="s">
        <v>265</v>
      </c>
      <c r="D162" s="162" t="s">
        <v>123</v>
      </c>
      <c r="E162" s="163" t="s">
        <v>266</v>
      </c>
      <c r="F162" s="164" t="s">
        <v>267</v>
      </c>
      <c r="G162" s="165" t="s">
        <v>152</v>
      </c>
      <c r="H162" s="166">
        <v>9.8109999999999999</v>
      </c>
      <c r="I162" s="167"/>
      <c r="J162" s="168">
        <f>ROUND(I162*H162,2)</f>
        <v>0</v>
      </c>
      <c r="K162" s="164" t="s">
        <v>127</v>
      </c>
      <c r="L162" s="40"/>
      <c r="M162" s="169" t="s">
        <v>3</v>
      </c>
      <c r="N162" s="170" t="s">
        <v>46</v>
      </c>
      <c r="O162" s="73"/>
      <c r="P162" s="171">
        <f>O162*H162</f>
        <v>0</v>
      </c>
      <c r="Q162" s="171">
        <v>0</v>
      </c>
      <c r="R162" s="171">
        <f>Q162*H162</f>
        <v>0</v>
      </c>
      <c r="S162" s="171">
        <v>0</v>
      </c>
      <c r="T162" s="17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173" t="s">
        <v>219</v>
      </c>
      <c r="AT162" s="173" t="s">
        <v>123</v>
      </c>
      <c r="AU162" s="173" t="s">
        <v>85</v>
      </c>
      <c r="AY162" s="19" t="s">
        <v>121</v>
      </c>
      <c r="BE162" s="174">
        <f>IF(N162="základní",J162,0)</f>
        <v>0</v>
      </c>
      <c r="BF162" s="174">
        <f>IF(N162="snížená",J162,0)</f>
        <v>0</v>
      </c>
      <c r="BG162" s="174">
        <f>IF(N162="zákl. přenesená",J162,0)</f>
        <v>0</v>
      </c>
      <c r="BH162" s="174">
        <f>IF(N162="sníž. přenesená",J162,0)</f>
        <v>0</v>
      </c>
      <c r="BI162" s="174">
        <f>IF(N162="nulová",J162,0)</f>
        <v>0</v>
      </c>
      <c r="BJ162" s="19" t="s">
        <v>83</v>
      </c>
      <c r="BK162" s="174">
        <f>ROUND(I162*H162,2)</f>
        <v>0</v>
      </c>
      <c r="BL162" s="19" t="s">
        <v>219</v>
      </c>
      <c r="BM162" s="173" t="s">
        <v>268</v>
      </c>
    </row>
    <row r="163" s="2" customFormat="1">
      <c r="A163" s="39"/>
      <c r="B163" s="40"/>
      <c r="C163" s="39"/>
      <c r="D163" s="175" t="s">
        <v>130</v>
      </c>
      <c r="E163" s="39"/>
      <c r="F163" s="176" t="s">
        <v>269</v>
      </c>
      <c r="G163" s="39"/>
      <c r="H163" s="39"/>
      <c r="I163" s="177"/>
      <c r="J163" s="39"/>
      <c r="K163" s="39"/>
      <c r="L163" s="40"/>
      <c r="M163" s="178"/>
      <c r="N163" s="179"/>
      <c r="O163" s="73"/>
      <c r="P163" s="73"/>
      <c r="Q163" s="73"/>
      <c r="R163" s="73"/>
      <c r="S163" s="73"/>
      <c r="T163" s="74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9" t="s">
        <v>130</v>
      </c>
      <c r="AU163" s="19" t="s">
        <v>85</v>
      </c>
    </row>
    <row r="164" s="13" customFormat="1">
      <c r="A164" s="13"/>
      <c r="B164" s="180"/>
      <c r="C164" s="13"/>
      <c r="D164" s="181" t="s">
        <v>132</v>
      </c>
      <c r="E164" s="182" t="s">
        <v>3</v>
      </c>
      <c r="F164" s="183" t="s">
        <v>270</v>
      </c>
      <c r="G164" s="13"/>
      <c r="H164" s="182" t="s">
        <v>3</v>
      </c>
      <c r="I164" s="184"/>
      <c r="J164" s="13"/>
      <c r="K164" s="13"/>
      <c r="L164" s="180"/>
      <c r="M164" s="185"/>
      <c r="N164" s="186"/>
      <c r="O164" s="186"/>
      <c r="P164" s="186"/>
      <c r="Q164" s="186"/>
      <c r="R164" s="186"/>
      <c r="S164" s="186"/>
      <c r="T164" s="18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2" t="s">
        <v>132</v>
      </c>
      <c r="AU164" s="182" t="s">
        <v>85</v>
      </c>
      <c r="AV164" s="13" t="s">
        <v>83</v>
      </c>
      <c r="AW164" s="13" t="s">
        <v>36</v>
      </c>
      <c r="AX164" s="13" t="s">
        <v>75</v>
      </c>
      <c r="AY164" s="182" t="s">
        <v>121</v>
      </c>
    </row>
    <row r="165" s="14" customFormat="1">
      <c r="A165" s="14"/>
      <c r="B165" s="188"/>
      <c r="C165" s="14"/>
      <c r="D165" s="181" t="s">
        <v>132</v>
      </c>
      <c r="E165" s="189" t="s">
        <v>3</v>
      </c>
      <c r="F165" s="190" t="s">
        <v>207</v>
      </c>
      <c r="G165" s="14"/>
      <c r="H165" s="191">
        <v>6.8129999999999997</v>
      </c>
      <c r="I165" s="192"/>
      <c r="J165" s="14"/>
      <c r="K165" s="14"/>
      <c r="L165" s="188"/>
      <c r="M165" s="193"/>
      <c r="N165" s="194"/>
      <c r="O165" s="194"/>
      <c r="P165" s="194"/>
      <c r="Q165" s="194"/>
      <c r="R165" s="194"/>
      <c r="S165" s="194"/>
      <c r="T165" s="19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89" t="s">
        <v>132</v>
      </c>
      <c r="AU165" s="189" t="s">
        <v>85</v>
      </c>
      <c r="AV165" s="14" t="s">
        <v>85</v>
      </c>
      <c r="AW165" s="14" t="s">
        <v>36</v>
      </c>
      <c r="AX165" s="14" t="s">
        <v>75</v>
      </c>
      <c r="AY165" s="189" t="s">
        <v>121</v>
      </c>
    </row>
    <row r="166" s="13" customFormat="1">
      <c r="A166" s="13"/>
      <c r="B166" s="180"/>
      <c r="C166" s="13"/>
      <c r="D166" s="181" t="s">
        <v>132</v>
      </c>
      <c r="E166" s="182" t="s">
        <v>3</v>
      </c>
      <c r="F166" s="183" t="s">
        <v>271</v>
      </c>
      <c r="G166" s="13"/>
      <c r="H166" s="182" t="s">
        <v>3</v>
      </c>
      <c r="I166" s="184"/>
      <c r="J166" s="13"/>
      <c r="K166" s="13"/>
      <c r="L166" s="180"/>
      <c r="M166" s="185"/>
      <c r="N166" s="186"/>
      <c r="O166" s="186"/>
      <c r="P166" s="186"/>
      <c r="Q166" s="186"/>
      <c r="R166" s="186"/>
      <c r="S166" s="186"/>
      <c r="T166" s="18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2" t="s">
        <v>132</v>
      </c>
      <c r="AU166" s="182" t="s">
        <v>85</v>
      </c>
      <c r="AV166" s="13" t="s">
        <v>83</v>
      </c>
      <c r="AW166" s="13" t="s">
        <v>36</v>
      </c>
      <c r="AX166" s="13" t="s">
        <v>75</v>
      </c>
      <c r="AY166" s="182" t="s">
        <v>121</v>
      </c>
    </row>
    <row r="167" s="14" customFormat="1">
      <c r="A167" s="14"/>
      <c r="B167" s="188"/>
      <c r="C167" s="14"/>
      <c r="D167" s="181" t="s">
        <v>132</v>
      </c>
      <c r="E167" s="189" t="s">
        <v>3</v>
      </c>
      <c r="F167" s="190" t="s">
        <v>272</v>
      </c>
      <c r="G167" s="14"/>
      <c r="H167" s="191">
        <v>2.9980000000000002</v>
      </c>
      <c r="I167" s="192"/>
      <c r="J167" s="14"/>
      <c r="K167" s="14"/>
      <c r="L167" s="188"/>
      <c r="M167" s="193"/>
      <c r="N167" s="194"/>
      <c r="O167" s="194"/>
      <c r="P167" s="194"/>
      <c r="Q167" s="194"/>
      <c r="R167" s="194"/>
      <c r="S167" s="194"/>
      <c r="T167" s="19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89" t="s">
        <v>132</v>
      </c>
      <c r="AU167" s="189" t="s">
        <v>85</v>
      </c>
      <c r="AV167" s="14" t="s">
        <v>85</v>
      </c>
      <c r="AW167" s="14" t="s">
        <v>36</v>
      </c>
      <c r="AX167" s="14" t="s">
        <v>75</v>
      </c>
      <c r="AY167" s="189" t="s">
        <v>121</v>
      </c>
    </row>
    <row r="168" s="15" customFormat="1">
      <c r="A168" s="15"/>
      <c r="B168" s="206"/>
      <c r="C168" s="15"/>
      <c r="D168" s="181" t="s">
        <v>132</v>
      </c>
      <c r="E168" s="207" t="s">
        <v>3</v>
      </c>
      <c r="F168" s="208" t="s">
        <v>273</v>
      </c>
      <c r="G168" s="15"/>
      <c r="H168" s="209">
        <v>9.8109999999999999</v>
      </c>
      <c r="I168" s="210"/>
      <c r="J168" s="15"/>
      <c r="K168" s="15"/>
      <c r="L168" s="206"/>
      <c r="M168" s="211"/>
      <c r="N168" s="212"/>
      <c r="O168" s="212"/>
      <c r="P168" s="212"/>
      <c r="Q168" s="212"/>
      <c r="R168" s="212"/>
      <c r="S168" s="212"/>
      <c r="T168" s="21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07" t="s">
        <v>132</v>
      </c>
      <c r="AU168" s="207" t="s">
        <v>85</v>
      </c>
      <c r="AV168" s="15" t="s">
        <v>128</v>
      </c>
      <c r="AW168" s="15" t="s">
        <v>36</v>
      </c>
      <c r="AX168" s="15" t="s">
        <v>83</v>
      </c>
      <c r="AY168" s="207" t="s">
        <v>121</v>
      </c>
    </row>
    <row r="169" s="2" customFormat="1" ht="16.5" customHeight="1">
      <c r="A169" s="39"/>
      <c r="B169" s="161"/>
      <c r="C169" s="196" t="s">
        <v>274</v>
      </c>
      <c r="D169" s="196" t="s">
        <v>156</v>
      </c>
      <c r="E169" s="197" t="s">
        <v>275</v>
      </c>
      <c r="F169" s="198" t="s">
        <v>276</v>
      </c>
      <c r="G169" s="199" t="s">
        <v>236</v>
      </c>
      <c r="H169" s="200">
        <v>0.0030000000000000001</v>
      </c>
      <c r="I169" s="201"/>
      <c r="J169" s="202">
        <f>ROUND(I169*H169,2)</f>
        <v>0</v>
      </c>
      <c r="K169" s="198" t="s">
        <v>127</v>
      </c>
      <c r="L169" s="203"/>
      <c r="M169" s="204" t="s">
        <v>3</v>
      </c>
      <c r="N169" s="205" t="s">
        <v>46</v>
      </c>
      <c r="O169" s="73"/>
      <c r="P169" s="171">
        <f>O169*H169</f>
        <v>0</v>
      </c>
      <c r="Q169" s="171">
        <v>1</v>
      </c>
      <c r="R169" s="171">
        <f>Q169*H169</f>
        <v>0.0030000000000000001</v>
      </c>
      <c r="S169" s="171">
        <v>0</v>
      </c>
      <c r="T169" s="17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173" t="s">
        <v>277</v>
      </c>
      <c r="AT169" s="173" t="s">
        <v>156</v>
      </c>
      <c r="AU169" s="173" t="s">
        <v>85</v>
      </c>
      <c r="AY169" s="19" t="s">
        <v>121</v>
      </c>
      <c r="BE169" s="174">
        <f>IF(N169="základní",J169,0)</f>
        <v>0</v>
      </c>
      <c r="BF169" s="174">
        <f>IF(N169="snížená",J169,0)</f>
        <v>0</v>
      </c>
      <c r="BG169" s="174">
        <f>IF(N169="zákl. přenesená",J169,0)</f>
        <v>0</v>
      </c>
      <c r="BH169" s="174">
        <f>IF(N169="sníž. přenesená",J169,0)</f>
        <v>0</v>
      </c>
      <c r="BI169" s="174">
        <f>IF(N169="nulová",J169,0)</f>
        <v>0</v>
      </c>
      <c r="BJ169" s="19" t="s">
        <v>83</v>
      </c>
      <c r="BK169" s="174">
        <f>ROUND(I169*H169,2)</f>
        <v>0</v>
      </c>
      <c r="BL169" s="19" t="s">
        <v>219</v>
      </c>
      <c r="BM169" s="173" t="s">
        <v>278</v>
      </c>
    </row>
    <row r="170" s="2" customFormat="1">
      <c r="A170" s="39"/>
      <c r="B170" s="40"/>
      <c r="C170" s="39"/>
      <c r="D170" s="175" t="s">
        <v>130</v>
      </c>
      <c r="E170" s="39"/>
      <c r="F170" s="176" t="s">
        <v>279</v>
      </c>
      <c r="G170" s="39"/>
      <c r="H170" s="39"/>
      <c r="I170" s="177"/>
      <c r="J170" s="39"/>
      <c r="K170" s="39"/>
      <c r="L170" s="40"/>
      <c r="M170" s="178"/>
      <c r="N170" s="179"/>
      <c r="O170" s="73"/>
      <c r="P170" s="73"/>
      <c r="Q170" s="73"/>
      <c r="R170" s="73"/>
      <c r="S170" s="73"/>
      <c r="T170" s="74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9" t="s">
        <v>130</v>
      </c>
      <c r="AU170" s="19" t="s">
        <v>85</v>
      </c>
    </row>
    <row r="171" s="14" customFormat="1">
      <c r="A171" s="14"/>
      <c r="B171" s="188"/>
      <c r="C171" s="14"/>
      <c r="D171" s="181" t="s">
        <v>132</v>
      </c>
      <c r="E171" s="14"/>
      <c r="F171" s="190" t="s">
        <v>280</v>
      </c>
      <c r="G171" s="14"/>
      <c r="H171" s="191">
        <v>0.0030000000000000001</v>
      </c>
      <c r="I171" s="192"/>
      <c r="J171" s="14"/>
      <c r="K171" s="14"/>
      <c r="L171" s="188"/>
      <c r="M171" s="193"/>
      <c r="N171" s="194"/>
      <c r="O171" s="194"/>
      <c r="P171" s="194"/>
      <c r="Q171" s="194"/>
      <c r="R171" s="194"/>
      <c r="S171" s="194"/>
      <c r="T171" s="19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89" t="s">
        <v>132</v>
      </c>
      <c r="AU171" s="189" t="s">
        <v>85</v>
      </c>
      <c r="AV171" s="14" t="s">
        <v>85</v>
      </c>
      <c r="AW171" s="14" t="s">
        <v>4</v>
      </c>
      <c r="AX171" s="14" t="s">
        <v>83</v>
      </c>
      <c r="AY171" s="189" t="s">
        <v>121</v>
      </c>
    </row>
    <row r="172" s="2" customFormat="1" ht="24.15" customHeight="1">
      <c r="A172" s="39"/>
      <c r="B172" s="161"/>
      <c r="C172" s="162" t="s">
        <v>281</v>
      </c>
      <c r="D172" s="162" t="s">
        <v>123</v>
      </c>
      <c r="E172" s="163" t="s">
        <v>282</v>
      </c>
      <c r="F172" s="164" t="s">
        <v>283</v>
      </c>
      <c r="G172" s="165" t="s">
        <v>152</v>
      </c>
      <c r="H172" s="166">
        <v>9.8109999999999999</v>
      </c>
      <c r="I172" s="167"/>
      <c r="J172" s="168">
        <f>ROUND(I172*H172,2)</f>
        <v>0</v>
      </c>
      <c r="K172" s="164" t="s">
        <v>127</v>
      </c>
      <c r="L172" s="40"/>
      <c r="M172" s="169" t="s">
        <v>3</v>
      </c>
      <c r="N172" s="170" t="s">
        <v>46</v>
      </c>
      <c r="O172" s="73"/>
      <c r="P172" s="171">
        <f>O172*H172</f>
        <v>0</v>
      </c>
      <c r="Q172" s="171">
        <v>0.00040000000000000002</v>
      </c>
      <c r="R172" s="171">
        <f>Q172*H172</f>
        <v>0.0039243999999999998</v>
      </c>
      <c r="S172" s="171">
        <v>0</v>
      </c>
      <c r="T172" s="17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173" t="s">
        <v>219</v>
      </c>
      <c r="AT172" s="173" t="s">
        <v>123</v>
      </c>
      <c r="AU172" s="173" t="s">
        <v>85</v>
      </c>
      <c r="AY172" s="19" t="s">
        <v>121</v>
      </c>
      <c r="BE172" s="174">
        <f>IF(N172="základní",J172,0)</f>
        <v>0</v>
      </c>
      <c r="BF172" s="174">
        <f>IF(N172="snížená",J172,0)</f>
        <v>0</v>
      </c>
      <c r="BG172" s="174">
        <f>IF(N172="zákl. přenesená",J172,0)</f>
        <v>0</v>
      </c>
      <c r="BH172" s="174">
        <f>IF(N172="sníž. přenesená",J172,0)</f>
        <v>0</v>
      </c>
      <c r="BI172" s="174">
        <f>IF(N172="nulová",J172,0)</f>
        <v>0</v>
      </c>
      <c r="BJ172" s="19" t="s">
        <v>83</v>
      </c>
      <c r="BK172" s="174">
        <f>ROUND(I172*H172,2)</f>
        <v>0</v>
      </c>
      <c r="BL172" s="19" t="s">
        <v>219</v>
      </c>
      <c r="BM172" s="173" t="s">
        <v>284</v>
      </c>
    </row>
    <row r="173" s="2" customFormat="1">
      <c r="A173" s="39"/>
      <c r="B173" s="40"/>
      <c r="C173" s="39"/>
      <c r="D173" s="175" t="s">
        <v>130</v>
      </c>
      <c r="E173" s="39"/>
      <c r="F173" s="176" t="s">
        <v>285</v>
      </c>
      <c r="G173" s="39"/>
      <c r="H173" s="39"/>
      <c r="I173" s="177"/>
      <c r="J173" s="39"/>
      <c r="K173" s="39"/>
      <c r="L173" s="40"/>
      <c r="M173" s="178"/>
      <c r="N173" s="179"/>
      <c r="O173" s="73"/>
      <c r="P173" s="73"/>
      <c r="Q173" s="73"/>
      <c r="R173" s="73"/>
      <c r="S173" s="73"/>
      <c r="T173" s="74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9" t="s">
        <v>130</v>
      </c>
      <c r="AU173" s="19" t="s">
        <v>85</v>
      </c>
    </row>
    <row r="174" s="2" customFormat="1" ht="37.8" customHeight="1">
      <c r="A174" s="39"/>
      <c r="B174" s="161"/>
      <c r="C174" s="196" t="s">
        <v>286</v>
      </c>
      <c r="D174" s="196" t="s">
        <v>156</v>
      </c>
      <c r="E174" s="197" t="s">
        <v>287</v>
      </c>
      <c r="F174" s="198" t="s">
        <v>288</v>
      </c>
      <c r="G174" s="199" t="s">
        <v>152</v>
      </c>
      <c r="H174" s="200">
        <v>11.978999999999999</v>
      </c>
      <c r="I174" s="201"/>
      <c r="J174" s="202">
        <f>ROUND(I174*H174,2)</f>
        <v>0</v>
      </c>
      <c r="K174" s="198" t="s">
        <v>127</v>
      </c>
      <c r="L174" s="203"/>
      <c r="M174" s="204" t="s">
        <v>3</v>
      </c>
      <c r="N174" s="205" t="s">
        <v>46</v>
      </c>
      <c r="O174" s="73"/>
      <c r="P174" s="171">
        <f>O174*H174</f>
        <v>0</v>
      </c>
      <c r="Q174" s="171">
        <v>0.0047999999999999996</v>
      </c>
      <c r="R174" s="171">
        <f>Q174*H174</f>
        <v>0.057499199999999993</v>
      </c>
      <c r="S174" s="171">
        <v>0</v>
      </c>
      <c r="T174" s="17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173" t="s">
        <v>277</v>
      </c>
      <c r="AT174" s="173" t="s">
        <v>156</v>
      </c>
      <c r="AU174" s="173" t="s">
        <v>85</v>
      </c>
      <c r="AY174" s="19" t="s">
        <v>121</v>
      </c>
      <c r="BE174" s="174">
        <f>IF(N174="základní",J174,0)</f>
        <v>0</v>
      </c>
      <c r="BF174" s="174">
        <f>IF(N174="snížená",J174,0)</f>
        <v>0</v>
      </c>
      <c r="BG174" s="174">
        <f>IF(N174="zákl. přenesená",J174,0)</f>
        <v>0</v>
      </c>
      <c r="BH174" s="174">
        <f>IF(N174="sníž. přenesená",J174,0)</f>
        <v>0</v>
      </c>
      <c r="BI174" s="174">
        <f>IF(N174="nulová",J174,0)</f>
        <v>0</v>
      </c>
      <c r="BJ174" s="19" t="s">
        <v>83</v>
      </c>
      <c r="BK174" s="174">
        <f>ROUND(I174*H174,2)</f>
        <v>0</v>
      </c>
      <c r="BL174" s="19" t="s">
        <v>219</v>
      </c>
      <c r="BM174" s="173" t="s">
        <v>289</v>
      </c>
    </row>
    <row r="175" s="2" customFormat="1">
      <c r="A175" s="39"/>
      <c r="B175" s="40"/>
      <c r="C175" s="39"/>
      <c r="D175" s="175" t="s">
        <v>130</v>
      </c>
      <c r="E175" s="39"/>
      <c r="F175" s="176" t="s">
        <v>290</v>
      </c>
      <c r="G175" s="39"/>
      <c r="H175" s="39"/>
      <c r="I175" s="177"/>
      <c r="J175" s="39"/>
      <c r="K175" s="39"/>
      <c r="L175" s="40"/>
      <c r="M175" s="178"/>
      <c r="N175" s="179"/>
      <c r="O175" s="73"/>
      <c r="P175" s="73"/>
      <c r="Q175" s="73"/>
      <c r="R175" s="73"/>
      <c r="S175" s="73"/>
      <c r="T175" s="74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9" t="s">
        <v>130</v>
      </c>
      <c r="AU175" s="19" t="s">
        <v>85</v>
      </c>
    </row>
    <row r="176" s="14" customFormat="1">
      <c r="A176" s="14"/>
      <c r="B176" s="188"/>
      <c r="C176" s="14"/>
      <c r="D176" s="181" t="s">
        <v>132</v>
      </c>
      <c r="E176" s="14"/>
      <c r="F176" s="190" t="s">
        <v>291</v>
      </c>
      <c r="G176" s="14"/>
      <c r="H176" s="191">
        <v>11.978999999999999</v>
      </c>
      <c r="I176" s="192"/>
      <c r="J176" s="14"/>
      <c r="K176" s="14"/>
      <c r="L176" s="188"/>
      <c r="M176" s="193"/>
      <c r="N176" s="194"/>
      <c r="O176" s="194"/>
      <c r="P176" s="194"/>
      <c r="Q176" s="194"/>
      <c r="R176" s="194"/>
      <c r="S176" s="194"/>
      <c r="T176" s="19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89" t="s">
        <v>132</v>
      </c>
      <c r="AU176" s="189" t="s">
        <v>85</v>
      </c>
      <c r="AV176" s="14" t="s">
        <v>85</v>
      </c>
      <c r="AW176" s="14" t="s">
        <v>4</v>
      </c>
      <c r="AX176" s="14" t="s">
        <v>83</v>
      </c>
      <c r="AY176" s="189" t="s">
        <v>121</v>
      </c>
    </row>
    <row r="177" s="2" customFormat="1" ht="24.15" customHeight="1">
      <c r="A177" s="39"/>
      <c r="B177" s="161"/>
      <c r="C177" s="162" t="s">
        <v>292</v>
      </c>
      <c r="D177" s="162" t="s">
        <v>123</v>
      </c>
      <c r="E177" s="163" t="s">
        <v>293</v>
      </c>
      <c r="F177" s="164" t="s">
        <v>294</v>
      </c>
      <c r="G177" s="165" t="s">
        <v>152</v>
      </c>
      <c r="H177" s="166">
        <v>6.8129999999999997</v>
      </c>
      <c r="I177" s="167"/>
      <c r="J177" s="168">
        <f>ROUND(I177*H177,2)</f>
        <v>0</v>
      </c>
      <c r="K177" s="164" t="s">
        <v>127</v>
      </c>
      <c r="L177" s="40"/>
      <c r="M177" s="169" t="s">
        <v>3</v>
      </c>
      <c r="N177" s="170" t="s">
        <v>46</v>
      </c>
      <c r="O177" s="73"/>
      <c r="P177" s="171">
        <f>O177*H177</f>
        <v>0</v>
      </c>
      <c r="Q177" s="171">
        <v>4.0000000000000003E-05</v>
      </c>
      <c r="R177" s="171">
        <f>Q177*H177</f>
        <v>0.00027252</v>
      </c>
      <c r="S177" s="171">
        <v>0</v>
      </c>
      <c r="T177" s="17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173" t="s">
        <v>219</v>
      </c>
      <c r="AT177" s="173" t="s">
        <v>123</v>
      </c>
      <c r="AU177" s="173" t="s">
        <v>85</v>
      </c>
      <c r="AY177" s="19" t="s">
        <v>121</v>
      </c>
      <c r="BE177" s="174">
        <f>IF(N177="základní",J177,0)</f>
        <v>0</v>
      </c>
      <c r="BF177" s="174">
        <f>IF(N177="snížená",J177,0)</f>
        <v>0</v>
      </c>
      <c r="BG177" s="174">
        <f>IF(N177="zákl. přenesená",J177,0)</f>
        <v>0</v>
      </c>
      <c r="BH177" s="174">
        <f>IF(N177="sníž. přenesená",J177,0)</f>
        <v>0</v>
      </c>
      <c r="BI177" s="174">
        <f>IF(N177="nulová",J177,0)</f>
        <v>0</v>
      </c>
      <c r="BJ177" s="19" t="s">
        <v>83</v>
      </c>
      <c r="BK177" s="174">
        <f>ROUND(I177*H177,2)</f>
        <v>0</v>
      </c>
      <c r="BL177" s="19" t="s">
        <v>219</v>
      </c>
      <c r="BM177" s="173" t="s">
        <v>295</v>
      </c>
    </row>
    <row r="178" s="2" customFormat="1">
      <c r="A178" s="39"/>
      <c r="B178" s="40"/>
      <c r="C178" s="39"/>
      <c r="D178" s="175" t="s">
        <v>130</v>
      </c>
      <c r="E178" s="39"/>
      <c r="F178" s="176" t="s">
        <v>296</v>
      </c>
      <c r="G178" s="39"/>
      <c r="H178" s="39"/>
      <c r="I178" s="177"/>
      <c r="J178" s="39"/>
      <c r="K178" s="39"/>
      <c r="L178" s="40"/>
      <c r="M178" s="178"/>
      <c r="N178" s="179"/>
      <c r="O178" s="73"/>
      <c r="P178" s="73"/>
      <c r="Q178" s="73"/>
      <c r="R178" s="73"/>
      <c r="S178" s="73"/>
      <c r="T178" s="74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9" t="s">
        <v>130</v>
      </c>
      <c r="AU178" s="19" t="s">
        <v>85</v>
      </c>
    </row>
    <row r="179" s="2" customFormat="1" ht="33" customHeight="1">
      <c r="A179" s="39"/>
      <c r="B179" s="161"/>
      <c r="C179" s="196" t="s">
        <v>297</v>
      </c>
      <c r="D179" s="196" t="s">
        <v>156</v>
      </c>
      <c r="E179" s="197" t="s">
        <v>298</v>
      </c>
      <c r="F179" s="198" t="s">
        <v>299</v>
      </c>
      <c r="G179" s="199" t="s">
        <v>152</v>
      </c>
      <c r="H179" s="200">
        <v>8.3190000000000008</v>
      </c>
      <c r="I179" s="201"/>
      <c r="J179" s="202">
        <f>ROUND(I179*H179,2)</f>
        <v>0</v>
      </c>
      <c r="K179" s="198" t="s">
        <v>127</v>
      </c>
      <c r="L179" s="203"/>
      <c r="M179" s="204" t="s">
        <v>3</v>
      </c>
      <c r="N179" s="205" t="s">
        <v>46</v>
      </c>
      <c r="O179" s="73"/>
      <c r="P179" s="171">
        <f>O179*H179</f>
        <v>0</v>
      </c>
      <c r="Q179" s="171">
        <v>0.00063000000000000003</v>
      </c>
      <c r="R179" s="171">
        <f>Q179*H179</f>
        <v>0.005240970000000001</v>
      </c>
      <c r="S179" s="171">
        <v>0</v>
      </c>
      <c r="T179" s="17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173" t="s">
        <v>277</v>
      </c>
      <c r="AT179" s="173" t="s">
        <v>156</v>
      </c>
      <c r="AU179" s="173" t="s">
        <v>85</v>
      </c>
      <c r="AY179" s="19" t="s">
        <v>121</v>
      </c>
      <c r="BE179" s="174">
        <f>IF(N179="základní",J179,0)</f>
        <v>0</v>
      </c>
      <c r="BF179" s="174">
        <f>IF(N179="snížená",J179,0)</f>
        <v>0</v>
      </c>
      <c r="BG179" s="174">
        <f>IF(N179="zákl. přenesená",J179,0)</f>
        <v>0</v>
      </c>
      <c r="BH179" s="174">
        <f>IF(N179="sníž. přenesená",J179,0)</f>
        <v>0</v>
      </c>
      <c r="BI179" s="174">
        <f>IF(N179="nulová",J179,0)</f>
        <v>0</v>
      </c>
      <c r="BJ179" s="19" t="s">
        <v>83</v>
      </c>
      <c r="BK179" s="174">
        <f>ROUND(I179*H179,2)</f>
        <v>0</v>
      </c>
      <c r="BL179" s="19" t="s">
        <v>219</v>
      </c>
      <c r="BM179" s="173" t="s">
        <v>300</v>
      </c>
    </row>
    <row r="180" s="2" customFormat="1">
      <c r="A180" s="39"/>
      <c r="B180" s="40"/>
      <c r="C180" s="39"/>
      <c r="D180" s="175" t="s">
        <v>130</v>
      </c>
      <c r="E180" s="39"/>
      <c r="F180" s="176" t="s">
        <v>301</v>
      </c>
      <c r="G180" s="39"/>
      <c r="H180" s="39"/>
      <c r="I180" s="177"/>
      <c r="J180" s="39"/>
      <c r="K180" s="39"/>
      <c r="L180" s="40"/>
      <c r="M180" s="178"/>
      <c r="N180" s="179"/>
      <c r="O180" s="73"/>
      <c r="P180" s="73"/>
      <c r="Q180" s="73"/>
      <c r="R180" s="73"/>
      <c r="S180" s="73"/>
      <c r="T180" s="74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9" t="s">
        <v>130</v>
      </c>
      <c r="AU180" s="19" t="s">
        <v>85</v>
      </c>
    </row>
    <row r="181" s="14" customFormat="1">
      <c r="A181" s="14"/>
      <c r="B181" s="188"/>
      <c r="C181" s="14"/>
      <c r="D181" s="181" t="s">
        <v>132</v>
      </c>
      <c r="E181" s="14"/>
      <c r="F181" s="190" t="s">
        <v>302</v>
      </c>
      <c r="G181" s="14"/>
      <c r="H181" s="191">
        <v>8.3190000000000008</v>
      </c>
      <c r="I181" s="192"/>
      <c r="J181" s="14"/>
      <c r="K181" s="14"/>
      <c r="L181" s="188"/>
      <c r="M181" s="193"/>
      <c r="N181" s="194"/>
      <c r="O181" s="194"/>
      <c r="P181" s="194"/>
      <c r="Q181" s="194"/>
      <c r="R181" s="194"/>
      <c r="S181" s="194"/>
      <c r="T181" s="19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89" t="s">
        <v>132</v>
      </c>
      <c r="AU181" s="189" t="s">
        <v>85</v>
      </c>
      <c r="AV181" s="14" t="s">
        <v>85</v>
      </c>
      <c r="AW181" s="14" t="s">
        <v>4</v>
      </c>
      <c r="AX181" s="14" t="s">
        <v>83</v>
      </c>
      <c r="AY181" s="189" t="s">
        <v>121</v>
      </c>
    </row>
    <row r="182" s="2" customFormat="1" ht="33" customHeight="1">
      <c r="A182" s="39"/>
      <c r="B182" s="161"/>
      <c r="C182" s="162" t="s">
        <v>303</v>
      </c>
      <c r="D182" s="162" t="s">
        <v>123</v>
      </c>
      <c r="E182" s="163" t="s">
        <v>304</v>
      </c>
      <c r="F182" s="164" t="s">
        <v>305</v>
      </c>
      <c r="G182" s="165" t="s">
        <v>152</v>
      </c>
      <c r="H182" s="166">
        <v>6.8129999999999997</v>
      </c>
      <c r="I182" s="167"/>
      <c r="J182" s="168">
        <f>ROUND(I182*H182,2)</f>
        <v>0</v>
      </c>
      <c r="K182" s="164" t="s">
        <v>127</v>
      </c>
      <c r="L182" s="40"/>
      <c r="M182" s="169" t="s">
        <v>3</v>
      </c>
      <c r="N182" s="170" t="s">
        <v>46</v>
      </c>
      <c r="O182" s="73"/>
      <c r="P182" s="171">
        <f>O182*H182</f>
        <v>0</v>
      </c>
      <c r="Q182" s="171">
        <v>0</v>
      </c>
      <c r="R182" s="171">
        <f>Q182*H182</f>
        <v>0</v>
      </c>
      <c r="S182" s="171">
        <v>0</v>
      </c>
      <c r="T182" s="17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173" t="s">
        <v>219</v>
      </c>
      <c r="AT182" s="173" t="s">
        <v>123</v>
      </c>
      <c r="AU182" s="173" t="s">
        <v>85</v>
      </c>
      <c r="AY182" s="19" t="s">
        <v>121</v>
      </c>
      <c r="BE182" s="174">
        <f>IF(N182="základní",J182,0)</f>
        <v>0</v>
      </c>
      <c r="BF182" s="174">
        <f>IF(N182="snížená",J182,0)</f>
        <v>0</v>
      </c>
      <c r="BG182" s="174">
        <f>IF(N182="zákl. přenesená",J182,0)</f>
        <v>0</v>
      </c>
      <c r="BH182" s="174">
        <f>IF(N182="sníž. přenesená",J182,0)</f>
        <v>0</v>
      </c>
      <c r="BI182" s="174">
        <f>IF(N182="nulová",J182,0)</f>
        <v>0</v>
      </c>
      <c r="BJ182" s="19" t="s">
        <v>83</v>
      </c>
      <c r="BK182" s="174">
        <f>ROUND(I182*H182,2)</f>
        <v>0</v>
      </c>
      <c r="BL182" s="19" t="s">
        <v>219</v>
      </c>
      <c r="BM182" s="173" t="s">
        <v>306</v>
      </c>
    </row>
    <row r="183" s="2" customFormat="1">
      <c r="A183" s="39"/>
      <c r="B183" s="40"/>
      <c r="C183" s="39"/>
      <c r="D183" s="175" t="s">
        <v>130</v>
      </c>
      <c r="E183" s="39"/>
      <c r="F183" s="176" t="s">
        <v>307</v>
      </c>
      <c r="G183" s="39"/>
      <c r="H183" s="39"/>
      <c r="I183" s="177"/>
      <c r="J183" s="39"/>
      <c r="K183" s="39"/>
      <c r="L183" s="40"/>
      <c r="M183" s="178"/>
      <c r="N183" s="179"/>
      <c r="O183" s="73"/>
      <c r="P183" s="73"/>
      <c r="Q183" s="73"/>
      <c r="R183" s="73"/>
      <c r="S183" s="73"/>
      <c r="T183" s="74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9" t="s">
        <v>130</v>
      </c>
      <c r="AU183" s="19" t="s">
        <v>85</v>
      </c>
    </row>
    <row r="184" s="13" customFormat="1">
      <c r="A184" s="13"/>
      <c r="B184" s="180"/>
      <c r="C184" s="13"/>
      <c r="D184" s="181" t="s">
        <v>132</v>
      </c>
      <c r="E184" s="182" t="s">
        <v>3</v>
      </c>
      <c r="F184" s="183" t="s">
        <v>270</v>
      </c>
      <c r="G184" s="13"/>
      <c r="H184" s="182" t="s">
        <v>3</v>
      </c>
      <c r="I184" s="184"/>
      <c r="J184" s="13"/>
      <c r="K184" s="13"/>
      <c r="L184" s="180"/>
      <c r="M184" s="185"/>
      <c r="N184" s="186"/>
      <c r="O184" s="186"/>
      <c r="P184" s="186"/>
      <c r="Q184" s="186"/>
      <c r="R184" s="186"/>
      <c r="S184" s="186"/>
      <c r="T184" s="18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2" t="s">
        <v>132</v>
      </c>
      <c r="AU184" s="182" t="s">
        <v>85</v>
      </c>
      <c r="AV184" s="13" t="s">
        <v>83</v>
      </c>
      <c r="AW184" s="13" t="s">
        <v>36</v>
      </c>
      <c r="AX184" s="13" t="s">
        <v>75</v>
      </c>
      <c r="AY184" s="182" t="s">
        <v>121</v>
      </c>
    </row>
    <row r="185" s="14" customFormat="1">
      <c r="A185" s="14"/>
      <c r="B185" s="188"/>
      <c r="C185" s="14"/>
      <c r="D185" s="181" t="s">
        <v>132</v>
      </c>
      <c r="E185" s="189" t="s">
        <v>3</v>
      </c>
      <c r="F185" s="190" t="s">
        <v>207</v>
      </c>
      <c r="G185" s="14"/>
      <c r="H185" s="191">
        <v>6.8129999999999997</v>
      </c>
      <c r="I185" s="192"/>
      <c r="J185" s="14"/>
      <c r="K185" s="14"/>
      <c r="L185" s="188"/>
      <c r="M185" s="193"/>
      <c r="N185" s="194"/>
      <c r="O185" s="194"/>
      <c r="P185" s="194"/>
      <c r="Q185" s="194"/>
      <c r="R185" s="194"/>
      <c r="S185" s="194"/>
      <c r="T185" s="19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89" t="s">
        <v>132</v>
      </c>
      <c r="AU185" s="189" t="s">
        <v>85</v>
      </c>
      <c r="AV185" s="14" t="s">
        <v>85</v>
      </c>
      <c r="AW185" s="14" t="s">
        <v>36</v>
      </c>
      <c r="AX185" s="14" t="s">
        <v>83</v>
      </c>
      <c r="AY185" s="189" t="s">
        <v>121</v>
      </c>
    </row>
    <row r="186" s="2" customFormat="1" ht="24.15" customHeight="1">
      <c r="A186" s="39"/>
      <c r="B186" s="161"/>
      <c r="C186" s="196" t="s">
        <v>308</v>
      </c>
      <c r="D186" s="196" t="s">
        <v>156</v>
      </c>
      <c r="E186" s="197" t="s">
        <v>309</v>
      </c>
      <c r="F186" s="198" t="s">
        <v>310</v>
      </c>
      <c r="G186" s="199" t="s">
        <v>159</v>
      </c>
      <c r="H186" s="200">
        <v>6.8129999999999997</v>
      </c>
      <c r="I186" s="201"/>
      <c r="J186" s="202">
        <f>ROUND(I186*H186,2)</f>
        <v>0</v>
      </c>
      <c r="K186" s="198" t="s">
        <v>127</v>
      </c>
      <c r="L186" s="203"/>
      <c r="M186" s="204" t="s">
        <v>3</v>
      </c>
      <c r="N186" s="205" t="s">
        <v>46</v>
      </c>
      <c r="O186" s="73"/>
      <c r="P186" s="171">
        <f>O186*H186</f>
        <v>0</v>
      </c>
      <c r="Q186" s="171">
        <v>0.001</v>
      </c>
      <c r="R186" s="171">
        <f>Q186*H186</f>
        <v>0.0068129999999999996</v>
      </c>
      <c r="S186" s="171">
        <v>0</v>
      </c>
      <c r="T186" s="172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173" t="s">
        <v>277</v>
      </c>
      <c r="AT186" s="173" t="s">
        <v>156</v>
      </c>
      <c r="AU186" s="173" t="s">
        <v>85</v>
      </c>
      <c r="AY186" s="19" t="s">
        <v>121</v>
      </c>
      <c r="BE186" s="174">
        <f>IF(N186="základní",J186,0)</f>
        <v>0</v>
      </c>
      <c r="BF186" s="174">
        <f>IF(N186="snížená",J186,0)</f>
        <v>0</v>
      </c>
      <c r="BG186" s="174">
        <f>IF(N186="zákl. přenesená",J186,0)</f>
        <v>0</v>
      </c>
      <c r="BH186" s="174">
        <f>IF(N186="sníž. přenesená",J186,0)</f>
        <v>0</v>
      </c>
      <c r="BI186" s="174">
        <f>IF(N186="nulová",J186,0)</f>
        <v>0</v>
      </c>
      <c r="BJ186" s="19" t="s">
        <v>83</v>
      </c>
      <c r="BK186" s="174">
        <f>ROUND(I186*H186,2)</f>
        <v>0</v>
      </c>
      <c r="BL186" s="19" t="s">
        <v>219</v>
      </c>
      <c r="BM186" s="173" t="s">
        <v>311</v>
      </c>
    </row>
    <row r="187" s="2" customFormat="1">
      <c r="A187" s="39"/>
      <c r="B187" s="40"/>
      <c r="C187" s="39"/>
      <c r="D187" s="175" t="s">
        <v>130</v>
      </c>
      <c r="E187" s="39"/>
      <c r="F187" s="176" t="s">
        <v>312</v>
      </c>
      <c r="G187" s="39"/>
      <c r="H187" s="39"/>
      <c r="I187" s="177"/>
      <c r="J187" s="39"/>
      <c r="K187" s="39"/>
      <c r="L187" s="40"/>
      <c r="M187" s="178"/>
      <c r="N187" s="179"/>
      <c r="O187" s="73"/>
      <c r="P187" s="73"/>
      <c r="Q187" s="73"/>
      <c r="R187" s="73"/>
      <c r="S187" s="73"/>
      <c r="T187" s="74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9" t="s">
        <v>130</v>
      </c>
      <c r="AU187" s="19" t="s">
        <v>85</v>
      </c>
    </row>
    <row r="188" s="2" customFormat="1" ht="49.05" customHeight="1">
      <c r="A188" s="39"/>
      <c r="B188" s="161"/>
      <c r="C188" s="162" t="s">
        <v>313</v>
      </c>
      <c r="D188" s="162" t="s">
        <v>123</v>
      </c>
      <c r="E188" s="163" t="s">
        <v>314</v>
      </c>
      <c r="F188" s="164" t="s">
        <v>315</v>
      </c>
      <c r="G188" s="165" t="s">
        <v>236</v>
      </c>
      <c r="H188" s="166">
        <v>0.076999999999999999</v>
      </c>
      <c r="I188" s="167"/>
      <c r="J188" s="168">
        <f>ROUND(I188*H188,2)</f>
        <v>0</v>
      </c>
      <c r="K188" s="164" t="s">
        <v>127</v>
      </c>
      <c r="L188" s="40"/>
      <c r="M188" s="169" t="s">
        <v>3</v>
      </c>
      <c r="N188" s="170" t="s">
        <v>46</v>
      </c>
      <c r="O188" s="73"/>
      <c r="P188" s="171">
        <f>O188*H188</f>
        <v>0</v>
      </c>
      <c r="Q188" s="171">
        <v>0</v>
      </c>
      <c r="R188" s="171">
        <f>Q188*H188</f>
        <v>0</v>
      </c>
      <c r="S188" s="171">
        <v>0</v>
      </c>
      <c r="T188" s="17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173" t="s">
        <v>219</v>
      </c>
      <c r="AT188" s="173" t="s">
        <v>123</v>
      </c>
      <c r="AU188" s="173" t="s">
        <v>85</v>
      </c>
      <c r="AY188" s="19" t="s">
        <v>121</v>
      </c>
      <c r="BE188" s="174">
        <f>IF(N188="základní",J188,0)</f>
        <v>0</v>
      </c>
      <c r="BF188" s="174">
        <f>IF(N188="snížená",J188,0)</f>
        <v>0</v>
      </c>
      <c r="BG188" s="174">
        <f>IF(N188="zákl. přenesená",J188,0)</f>
        <v>0</v>
      </c>
      <c r="BH188" s="174">
        <f>IF(N188="sníž. přenesená",J188,0)</f>
        <v>0</v>
      </c>
      <c r="BI188" s="174">
        <f>IF(N188="nulová",J188,0)</f>
        <v>0</v>
      </c>
      <c r="BJ188" s="19" t="s">
        <v>83</v>
      </c>
      <c r="BK188" s="174">
        <f>ROUND(I188*H188,2)</f>
        <v>0</v>
      </c>
      <c r="BL188" s="19" t="s">
        <v>219</v>
      </c>
      <c r="BM188" s="173" t="s">
        <v>316</v>
      </c>
    </row>
    <row r="189" s="2" customFormat="1">
      <c r="A189" s="39"/>
      <c r="B189" s="40"/>
      <c r="C189" s="39"/>
      <c r="D189" s="175" t="s">
        <v>130</v>
      </c>
      <c r="E189" s="39"/>
      <c r="F189" s="176" t="s">
        <v>317</v>
      </c>
      <c r="G189" s="39"/>
      <c r="H189" s="39"/>
      <c r="I189" s="177"/>
      <c r="J189" s="39"/>
      <c r="K189" s="39"/>
      <c r="L189" s="40"/>
      <c r="M189" s="178"/>
      <c r="N189" s="179"/>
      <c r="O189" s="73"/>
      <c r="P189" s="73"/>
      <c r="Q189" s="73"/>
      <c r="R189" s="73"/>
      <c r="S189" s="73"/>
      <c r="T189" s="74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9" t="s">
        <v>130</v>
      </c>
      <c r="AU189" s="19" t="s">
        <v>85</v>
      </c>
    </row>
    <row r="190" s="12" customFormat="1" ht="22.8" customHeight="1">
      <c r="A190" s="12"/>
      <c r="B190" s="148"/>
      <c r="C190" s="12"/>
      <c r="D190" s="149" t="s">
        <v>74</v>
      </c>
      <c r="E190" s="159" t="s">
        <v>318</v>
      </c>
      <c r="F190" s="159" t="s">
        <v>319</v>
      </c>
      <c r="G190" s="12"/>
      <c r="H190" s="12"/>
      <c r="I190" s="151"/>
      <c r="J190" s="160">
        <f>BK190</f>
        <v>0</v>
      </c>
      <c r="K190" s="12"/>
      <c r="L190" s="148"/>
      <c r="M190" s="153"/>
      <c r="N190" s="154"/>
      <c r="O190" s="154"/>
      <c r="P190" s="155">
        <f>SUM(P191:P198)</f>
        <v>0</v>
      </c>
      <c r="Q190" s="154"/>
      <c r="R190" s="155">
        <f>SUM(R191:R198)</f>
        <v>0.00027599999999999999</v>
      </c>
      <c r="S190" s="154"/>
      <c r="T190" s="156">
        <f>SUM(T191:T198)</f>
        <v>0.45850000000000002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49" t="s">
        <v>85</v>
      </c>
      <c r="AT190" s="157" t="s">
        <v>74</v>
      </c>
      <c r="AU190" s="157" t="s">
        <v>83</v>
      </c>
      <c r="AY190" s="149" t="s">
        <v>121</v>
      </c>
      <c r="BK190" s="158">
        <f>SUM(BK191:BK198)</f>
        <v>0</v>
      </c>
    </row>
    <row r="191" s="2" customFormat="1" ht="37.8" customHeight="1">
      <c r="A191" s="39"/>
      <c r="B191" s="161"/>
      <c r="C191" s="162" t="s">
        <v>277</v>
      </c>
      <c r="D191" s="162" t="s">
        <v>123</v>
      </c>
      <c r="E191" s="163" t="s">
        <v>320</v>
      </c>
      <c r="F191" s="164" t="s">
        <v>321</v>
      </c>
      <c r="G191" s="165" t="s">
        <v>322</v>
      </c>
      <c r="H191" s="166">
        <v>4.5999999999999996</v>
      </c>
      <c r="I191" s="167"/>
      <c r="J191" s="168">
        <f>ROUND(I191*H191,2)</f>
        <v>0</v>
      </c>
      <c r="K191" s="164" t="s">
        <v>127</v>
      </c>
      <c r="L191" s="40"/>
      <c r="M191" s="169" t="s">
        <v>3</v>
      </c>
      <c r="N191" s="170" t="s">
        <v>46</v>
      </c>
      <c r="O191" s="73"/>
      <c r="P191" s="171">
        <f>O191*H191</f>
        <v>0</v>
      </c>
      <c r="Q191" s="171">
        <v>6.0000000000000002E-05</v>
      </c>
      <c r="R191" s="171">
        <f>Q191*H191</f>
        <v>0.00027599999999999999</v>
      </c>
      <c r="S191" s="171">
        <v>0</v>
      </c>
      <c r="T191" s="17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173" t="s">
        <v>219</v>
      </c>
      <c r="AT191" s="173" t="s">
        <v>123</v>
      </c>
      <c r="AU191" s="173" t="s">
        <v>85</v>
      </c>
      <c r="AY191" s="19" t="s">
        <v>121</v>
      </c>
      <c r="BE191" s="174">
        <f>IF(N191="základní",J191,0)</f>
        <v>0</v>
      </c>
      <c r="BF191" s="174">
        <f>IF(N191="snížená",J191,0)</f>
        <v>0</v>
      </c>
      <c r="BG191" s="174">
        <f>IF(N191="zákl. přenesená",J191,0)</f>
        <v>0</v>
      </c>
      <c r="BH191" s="174">
        <f>IF(N191="sníž. přenesená",J191,0)</f>
        <v>0</v>
      </c>
      <c r="BI191" s="174">
        <f>IF(N191="nulová",J191,0)</f>
        <v>0</v>
      </c>
      <c r="BJ191" s="19" t="s">
        <v>83</v>
      </c>
      <c r="BK191" s="174">
        <f>ROUND(I191*H191,2)</f>
        <v>0</v>
      </c>
      <c r="BL191" s="19" t="s">
        <v>219</v>
      </c>
      <c r="BM191" s="173" t="s">
        <v>323</v>
      </c>
    </row>
    <row r="192" s="2" customFormat="1">
      <c r="A192" s="39"/>
      <c r="B192" s="40"/>
      <c r="C192" s="39"/>
      <c r="D192" s="175" t="s">
        <v>130</v>
      </c>
      <c r="E192" s="39"/>
      <c r="F192" s="176" t="s">
        <v>324</v>
      </c>
      <c r="G192" s="39"/>
      <c r="H192" s="39"/>
      <c r="I192" s="177"/>
      <c r="J192" s="39"/>
      <c r="K192" s="39"/>
      <c r="L192" s="40"/>
      <c r="M192" s="178"/>
      <c r="N192" s="179"/>
      <c r="O192" s="73"/>
      <c r="P192" s="73"/>
      <c r="Q192" s="73"/>
      <c r="R192" s="73"/>
      <c r="S192" s="73"/>
      <c r="T192" s="74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9" t="s">
        <v>130</v>
      </c>
      <c r="AU192" s="19" t="s">
        <v>85</v>
      </c>
    </row>
    <row r="193" s="2" customFormat="1" ht="33" customHeight="1">
      <c r="A193" s="39"/>
      <c r="B193" s="161"/>
      <c r="C193" s="162" t="s">
        <v>325</v>
      </c>
      <c r="D193" s="162" t="s">
        <v>123</v>
      </c>
      <c r="E193" s="163" t="s">
        <v>326</v>
      </c>
      <c r="F193" s="164" t="s">
        <v>327</v>
      </c>
      <c r="G193" s="165" t="s">
        <v>322</v>
      </c>
      <c r="H193" s="166">
        <v>17.859999999999999</v>
      </c>
      <c r="I193" s="167"/>
      <c r="J193" s="168">
        <f>ROUND(I193*H193,2)</f>
        <v>0</v>
      </c>
      <c r="K193" s="164" t="s">
        <v>127</v>
      </c>
      <c r="L193" s="40"/>
      <c r="M193" s="169" t="s">
        <v>3</v>
      </c>
      <c r="N193" s="170" t="s">
        <v>46</v>
      </c>
      <c r="O193" s="73"/>
      <c r="P193" s="171">
        <f>O193*H193</f>
        <v>0</v>
      </c>
      <c r="Q193" s="171">
        <v>0</v>
      </c>
      <c r="R193" s="171">
        <f>Q193*H193</f>
        <v>0</v>
      </c>
      <c r="S193" s="171">
        <v>0.025000000000000001</v>
      </c>
      <c r="T193" s="172">
        <f>S193*H193</f>
        <v>0.44650000000000001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173" t="s">
        <v>219</v>
      </c>
      <c r="AT193" s="173" t="s">
        <v>123</v>
      </c>
      <c r="AU193" s="173" t="s">
        <v>85</v>
      </c>
      <c r="AY193" s="19" t="s">
        <v>121</v>
      </c>
      <c r="BE193" s="174">
        <f>IF(N193="základní",J193,0)</f>
        <v>0</v>
      </c>
      <c r="BF193" s="174">
        <f>IF(N193="snížená",J193,0)</f>
        <v>0</v>
      </c>
      <c r="BG193" s="174">
        <f>IF(N193="zákl. přenesená",J193,0)</f>
        <v>0</v>
      </c>
      <c r="BH193" s="174">
        <f>IF(N193="sníž. přenesená",J193,0)</f>
        <v>0</v>
      </c>
      <c r="BI193" s="174">
        <f>IF(N193="nulová",J193,0)</f>
        <v>0</v>
      </c>
      <c r="BJ193" s="19" t="s">
        <v>83</v>
      </c>
      <c r="BK193" s="174">
        <f>ROUND(I193*H193,2)</f>
        <v>0</v>
      </c>
      <c r="BL193" s="19" t="s">
        <v>219</v>
      </c>
      <c r="BM193" s="173" t="s">
        <v>328</v>
      </c>
    </row>
    <row r="194" s="2" customFormat="1">
      <c r="A194" s="39"/>
      <c r="B194" s="40"/>
      <c r="C194" s="39"/>
      <c r="D194" s="175" t="s">
        <v>130</v>
      </c>
      <c r="E194" s="39"/>
      <c r="F194" s="176" t="s">
        <v>329</v>
      </c>
      <c r="G194" s="39"/>
      <c r="H194" s="39"/>
      <c r="I194" s="177"/>
      <c r="J194" s="39"/>
      <c r="K194" s="39"/>
      <c r="L194" s="40"/>
      <c r="M194" s="178"/>
      <c r="N194" s="179"/>
      <c r="O194" s="73"/>
      <c r="P194" s="73"/>
      <c r="Q194" s="73"/>
      <c r="R194" s="73"/>
      <c r="S194" s="73"/>
      <c r="T194" s="74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9" t="s">
        <v>130</v>
      </c>
      <c r="AU194" s="19" t="s">
        <v>85</v>
      </c>
    </row>
    <row r="195" s="14" customFormat="1">
      <c r="A195" s="14"/>
      <c r="B195" s="188"/>
      <c r="C195" s="14"/>
      <c r="D195" s="181" t="s">
        <v>132</v>
      </c>
      <c r="E195" s="189" t="s">
        <v>3</v>
      </c>
      <c r="F195" s="190" t="s">
        <v>330</v>
      </c>
      <c r="G195" s="14"/>
      <c r="H195" s="191">
        <v>17.859999999999999</v>
      </c>
      <c r="I195" s="192"/>
      <c r="J195" s="14"/>
      <c r="K195" s="14"/>
      <c r="L195" s="188"/>
      <c r="M195" s="193"/>
      <c r="N195" s="194"/>
      <c r="O195" s="194"/>
      <c r="P195" s="194"/>
      <c r="Q195" s="194"/>
      <c r="R195" s="194"/>
      <c r="S195" s="194"/>
      <c r="T195" s="19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89" t="s">
        <v>132</v>
      </c>
      <c r="AU195" s="189" t="s">
        <v>85</v>
      </c>
      <c r="AV195" s="14" t="s">
        <v>85</v>
      </c>
      <c r="AW195" s="14" t="s">
        <v>36</v>
      </c>
      <c r="AX195" s="14" t="s">
        <v>83</v>
      </c>
      <c r="AY195" s="189" t="s">
        <v>121</v>
      </c>
    </row>
    <row r="196" s="2" customFormat="1" ht="24.15" customHeight="1">
      <c r="A196" s="39"/>
      <c r="B196" s="161"/>
      <c r="C196" s="162" t="s">
        <v>331</v>
      </c>
      <c r="D196" s="162" t="s">
        <v>123</v>
      </c>
      <c r="E196" s="163" t="s">
        <v>332</v>
      </c>
      <c r="F196" s="164" t="s">
        <v>333</v>
      </c>
      <c r="G196" s="165" t="s">
        <v>322</v>
      </c>
      <c r="H196" s="166">
        <v>4</v>
      </c>
      <c r="I196" s="167"/>
      <c r="J196" s="168">
        <f>ROUND(I196*H196,2)</f>
        <v>0</v>
      </c>
      <c r="K196" s="164" t="s">
        <v>127</v>
      </c>
      <c r="L196" s="40"/>
      <c r="M196" s="169" t="s">
        <v>3</v>
      </c>
      <c r="N196" s="170" t="s">
        <v>46</v>
      </c>
      <c r="O196" s="73"/>
      <c r="P196" s="171">
        <f>O196*H196</f>
        <v>0</v>
      </c>
      <c r="Q196" s="171">
        <v>0</v>
      </c>
      <c r="R196" s="171">
        <f>Q196*H196</f>
        <v>0</v>
      </c>
      <c r="S196" s="171">
        <v>0.0030000000000000001</v>
      </c>
      <c r="T196" s="172">
        <f>S196*H196</f>
        <v>0.012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173" t="s">
        <v>219</v>
      </c>
      <c r="AT196" s="173" t="s">
        <v>123</v>
      </c>
      <c r="AU196" s="173" t="s">
        <v>85</v>
      </c>
      <c r="AY196" s="19" t="s">
        <v>121</v>
      </c>
      <c r="BE196" s="174">
        <f>IF(N196="základní",J196,0)</f>
        <v>0</v>
      </c>
      <c r="BF196" s="174">
        <f>IF(N196="snížená",J196,0)</f>
        <v>0</v>
      </c>
      <c r="BG196" s="174">
        <f>IF(N196="zákl. přenesená",J196,0)</f>
        <v>0</v>
      </c>
      <c r="BH196" s="174">
        <f>IF(N196="sníž. přenesená",J196,0)</f>
        <v>0</v>
      </c>
      <c r="BI196" s="174">
        <f>IF(N196="nulová",J196,0)</f>
        <v>0</v>
      </c>
      <c r="BJ196" s="19" t="s">
        <v>83</v>
      </c>
      <c r="BK196" s="174">
        <f>ROUND(I196*H196,2)</f>
        <v>0</v>
      </c>
      <c r="BL196" s="19" t="s">
        <v>219</v>
      </c>
      <c r="BM196" s="173" t="s">
        <v>334</v>
      </c>
    </row>
    <row r="197" s="2" customFormat="1">
      <c r="A197" s="39"/>
      <c r="B197" s="40"/>
      <c r="C197" s="39"/>
      <c r="D197" s="175" t="s">
        <v>130</v>
      </c>
      <c r="E197" s="39"/>
      <c r="F197" s="176" t="s">
        <v>335</v>
      </c>
      <c r="G197" s="39"/>
      <c r="H197" s="39"/>
      <c r="I197" s="177"/>
      <c r="J197" s="39"/>
      <c r="K197" s="39"/>
      <c r="L197" s="40"/>
      <c r="M197" s="178"/>
      <c r="N197" s="179"/>
      <c r="O197" s="73"/>
      <c r="P197" s="73"/>
      <c r="Q197" s="73"/>
      <c r="R197" s="73"/>
      <c r="S197" s="73"/>
      <c r="T197" s="74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9" t="s">
        <v>130</v>
      </c>
      <c r="AU197" s="19" t="s">
        <v>85</v>
      </c>
    </row>
    <row r="198" s="2" customFormat="1" ht="16.5" customHeight="1">
      <c r="A198" s="39"/>
      <c r="B198" s="161"/>
      <c r="C198" s="162" t="s">
        <v>336</v>
      </c>
      <c r="D198" s="162" t="s">
        <v>123</v>
      </c>
      <c r="E198" s="163" t="s">
        <v>337</v>
      </c>
      <c r="F198" s="164" t="s">
        <v>338</v>
      </c>
      <c r="G198" s="165" t="s">
        <v>339</v>
      </c>
      <c r="H198" s="166">
        <v>1</v>
      </c>
      <c r="I198" s="167"/>
      <c r="J198" s="168">
        <f>ROUND(I198*H198,2)</f>
        <v>0</v>
      </c>
      <c r="K198" s="164" t="s">
        <v>340</v>
      </c>
      <c r="L198" s="40"/>
      <c r="M198" s="169" t="s">
        <v>3</v>
      </c>
      <c r="N198" s="170" t="s">
        <v>46</v>
      </c>
      <c r="O198" s="73"/>
      <c r="P198" s="171">
        <f>O198*H198</f>
        <v>0</v>
      </c>
      <c r="Q198" s="171">
        <v>0</v>
      </c>
      <c r="R198" s="171">
        <f>Q198*H198</f>
        <v>0</v>
      </c>
      <c r="S198" s="171">
        <v>0</v>
      </c>
      <c r="T198" s="172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173" t="s">
        <v>219</v>
      </c>
      <c r="AT198" s="173" t="s">
        <v>123</v>
      </c>
      <c r="AU198" s="173" t="s">
        <v>85</v>
      </c>
      <c r="AY198" s="19" t="s">
        <v>121</v>
      </c>
      <c r="BE198" s="174">
        <f>IF(N198="základní",J198,0)</f>
        <v>0</v>
      </c>
      <c r="BF198" s="174">
        <f>IF(N198="snížená",J198,0)</f>
        <v>0</v>
      </c>
      <c r="BG198" s="174">
        <f>IF(N198="zákl. přenesená",J198,0)</f>
        <v>0</v>
      </c>
      <c r="BH198" s="174">
        <f>IF(N198="sníž. přenesená",J198,0)</f>
        <v>0</v>
      </c>
      <c r="BI198" s="174">
        <f>IF(N198="nulová",J198,0)</f>
        <v>0</v>
      </c>
      <c r="BJ198" s="19" t="s">
        <v>83</v>
      </c>
      <c r="BK198" s="174">
        <f>ROUND(I198*H198,2)</f>
        <v>0</v>
      </c>
      <c r="BL198" s="19" t="s">
        <v>219</v>
      </c>
      <c r="BM198" s="173" t="s">
        <v>341</v>
      </c>
    </row>
    <row r="199" s="12" customFormat="1" ht="22.8" customHeight="1">
      <c r="A199" s="12"/>
      <c r="B199" s="148"/>
      <c r="C199" s="12"/>
      <c r="D199" s="149" t="s">
        <v>74</v>
      </c>
      <c r="E199" s="159" t="s">
        <v>342</v>
      </c>
      <c r="F199" s="159" t="s">
        <v>343</v>
      </c>
      <c r="G199" s="12"/>
      <c r="H199" s="12"/>
      <c r="I199" s="151"/>
      <c r="J199" s="160">
        <f>BK199</f>
        <v>0</v>
      </c>
      <c r="K199" s="12"/>
      <c r="L199" s="148"/>
      <c r="M199" s="153"/>
      <c r="N199" s="154"/>
      <c r="O199" s="154"/>
      <c r="P199" s="155">
        <f>SUM(P200:P206)</f>
        <v>0</v>
      </c>
      <c r="Q199" s="154"/>
      <c r="R199" s="155">
        <f>SUM(R200:R206)</f>
        <v>1.0315100000000002</v>
      </c>
      <c r="S199" s="154"/>
      <c r="T199" s="156">
        <f>SUM(T200:T206)</f>
        <v>0.28008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49" t="s">
        <v>85</v>
      </c>
      <c r="AT199" s="157" t="s">
        <v>74</v>
      </c>
      <c r="AU199" s="157" t="s">
        <v>83</v>
      </c>
      <c r="AY199" s="149" t="s">
        <v>121</v>
      </c>
      <c r="BK199" s="158">
        <f>SUM(BK200:BK206)</f>
        <v>0</v>
      </c>
    </row>
    <row r="200" s="2" customFormat="1" ht="33" customHeight="1">
      <c r="A200" s="39"/>
      <c r="B200" s="161"/>
      <c r="C200" s="162" t="s">
        <v>344</v>
      </c>
      <c r="D200" s="162" t="s">
        <v>123</v>
      </c>
      <c r="E200" s="163" t="s">
        <v>345</v>
      </c>
      <c r="F200" s="164" t="s">
        <v>346</v>
      </c>
      <c r="G200" s="165" t="s">
        <v>347</v>
      </c>
      <c r="H200" s="166">
        <v>18</v>
      </c>
      <c r="I200" s="167"/>
      <c r="J200" s="168">
        <f>ROUND(I200*H200,2)</f>
        <v>0</v>
      </c>
      <c r="K200" s="164" t="s">
        <v>127</v>
      </c>
      <c r="L200" s="40"/>
      <c r="M200" s="169" t="s">
        <v>3</v>
      </c>
      <c r="N200" s="170" t="s">
        <v>46</v>
      </c>
      <c r="O200" s="73"/>
      <c r="P200" s="171">
        <f>O200*H200</f>
        <v>0</v>
      </c>
      <c r="Q200" s="171">
        <v>0.0097800000000000005</v>
      </c>
      <c r="R200" s="171">
        <f>Q200*H200</f>
        <v>0.17604</v>
      </c>
      <c r="S200" s="171">
        <v>0.015559999999999999</v>
      </c>
      <c r="T200" s="172">
        <f>S200*H200</f>
        <v>0.28008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173" t="s">
        <v>219</v>
      </c>
      <c r="AT200" s="173" t="s">
        <v>123</v>
      </c>
      <c r="AU200" s="173" t="s">
        <v>85</v>
      </c>
      <c r="AY200" s="19" t="s">
        <v>121</v>
      </c>
      <c r="BE200" s="174">
        <f>IF(N200="základní",J200,0)</f>
        <v>0</v>
      </c>
      <c r="BF200" s="174">
        <f>IF(N200="snížená",J200,0)</f>
        <v>0</v>
      </c>
      <c r="BG200" s="174">
        <f>IF(N200="zákl. přenesená",J200,0)</f>
        <v>0</v>
      </c>
      <c r="BH200" s="174">
        <f>IF(N200="sníž. přenesená",J200,0)</f>
        <v>0</v>
      </c>
      <c r="BI200" s="174">
        <f>IF(N200="nulová",J200,0)</f>
        <v>0</v>
      </c>
      <c r="BJ200" s="19" t="s">
        <v>83</v>
      </c>
      <c r="BK200" s="174">
        <f>ROUND(I200*H200,2)</f>
        <v>0</v>
      </c>
      <c r="BL200" s="19" t="s">
        <v>219</v>
      </c>
      <c r="BM200" s="173" t="s">
        <v>348</v>
      </c>
    </row>
    <row r="201" s="2" customFormat="1">
      <c r="A201" s="39"/>
      <c r="B201" s="40"/>
      <c r="C201" s="39"/>
      <c r="D201" s="175" t="s">
        <v>130</v>
      </c>
      <c r="E201" s="39"/>
      <c r="F201" s="176" t="s">
        <v>349</v>
      </c>
      <c r="G201" s="39"/>
      <c r="H201" s="39"/>
      <c r="I201" s="177"/>
      <c r="J201" s="39"/>
      <c r="K201" s="39"/>
      <c r="L201" s="40"/>
      <c r="M201" s="178"/>
      <c r="N201" s="179"/>
      <c r="O201" s="73"/>
      <c r="P201" s="73"/>
      <c r="Q201" s="73"/>
      <c r="R201" s="73"/>
      <c r="S201" s="73"/>
      <c r="T201" s="74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9" t="s">
        <v>130</v>
      </c>
      <c r="AU201" s="19" t="s">
        <v>85</v>
      </c>
    </row>
    <row r="202" s="2" customFormat="1" ht="16.5" customHeight="1">
      <c r="A202" s="39"/>
      <c r="B202" s="161"/>
      <c r="C202" s="196" t="s">
        <v>350</v>
      </c>
      <c r="D202" s="196" t="s">
        <v>156</v>
      </c>
      <c r="E202" s="197" t="s">
        <v>351</v>
      </c>
      <c r="F202" s="198" t="s">
        <v>352</v>
      </c>
      <c r="G202" s="199" t="s">
        <v>152</v>
      </c>
      <c r="H202" s="200">
        <v>12.221</v>
      </c>
      <c r="I202" s="201"/>
      <c r="J202" s="202">
        <f>ROUND(I202*H202,2)</f>
        <v>0</v>
      </c>
      <c r="K202" s="198" t="s">
        <v>127</v>
      </c>
      <c r="L202" s="203"/>
      <c r="M202" s="204" t="s">
        <v>3</v>
      </c>
      <c r="N202" s="205" t="s">
        <v>46</v>
      </c>
      <c r="O202" s="73"/>
      <c r="P202" s="171">
        <f>O202*H202</f>
        <v>0</v>
      </c>
      <c r="Q202" s="171">
        <v>0.070000000000000007</v>
      </c>
      <c r="R202" s="171">
        <f>Q202*H202</f>
        <v>0.85547000000000006</v>
      </c>
      <c r="S202" s="171">
        <v>0</v>
      </c>
      <c r="T202" s="17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173" t="s">
        <v>277</v>
      </c>
      <c r="AT202" s="173" t="s">
        <v>156</v>
      </c>
      <c r="AU202" s="173" t="s">
        <v>85</v>
      </c>
      <c r="AY202" s="19" t="s">
        <v>121</v>
      </c>
      <c r="BE202" s="174">
        <f>IF(N202="základní",J202,0)</f>
        <v>0</v>
      </c>
      <c r="BF202" s="174">
        <f>IF(N202="snížená",J202,0)</f>
        <v>0</v>
      </c>
      <c r="BG202" s="174">
        <f>IF(N202="zákl. přenesená",J202,0)</f>
        <v>0</v>
      </c>
      <c r="BH202" s="174">
        <f>IF(N202="sníž. přenesená",J202,0)</f>
        <v>0</v>
      </c>
      <c r="BI202" s="174">
        <f>IF(N202="nulová",J202,0)</f>
        <v>0</v>
      </c>
      <c r="BJ202" s="19" t="s">
        <v>83</v>
      </c>
      <c r="BK202" s="174">
        <f>ROUND(I202*H202,2)</f>
        <v>0</v>
      </c>
      <c r="BL202" s="19" t="s">
        <v>219</v>
      </c>
      <c r="BM202" s="173" t="s">
        <v>353</v>
      </c>
    </row>
    <row r="203" s="2" customFormat="1">
      <c r="A203" s="39"/>
      <c r="B203" s="40"/>
      <c r="C203" s="39"/>
      <c r="D203" s="175" t="s">
        <v>130</v>
      </c>
      <c r="E203" s="39"/>
      <c r="F203" s="176" t="s">
        <v>354</v>
      </c>
      <c r="G203" s="39"/>
      <c r="H203" s="39"/>
      <c r="I203" s="177"/>
      <c r="J203" s="39"/>
      <c r="K203" s="39"/>
      <c r="L203" s="40"/>
      <c r="M203" s="178"/>
      <c r="N203" s="179"/>
      <c r="O203" s="73"/>
      <c r="P203" s="73"/>
      <c r="Q203" s="73"/>
      <c r="R203" s="73"/>
      <c r="S203" s="73"/>
      <c r="T203" s="74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9" t="s">
        <v>130</v>
      </c>
      <c r="AU203" s="19" t="s">
        <v>85</v>
      </c>
    </row>
    <row r="204" s="14" customFormat="1">
      <c r="A204" s="14"/>
      <c r="B204" s="188"/>
      <c r="C204" s="14"/>
      <c r="D204" s="181" t="s">
        <v>132</v>
      </c>
      <c r="E204" s="14"/>
      <c r="F204" s="190" t="s">
        <v>355</v>
      </c>
      <c r="G204" s="14"/>
      <c r="H204" s="191">
        <v>12.221</v>
      </c>
      <c r="I204" s="192"/>
      <c r="J204" s="14"/>
      <c r="K204" s="14"/>
      <c r="L204" s="188"/>
      <c r="M204" s="193"/>
      <c r="N204" s="194"/>
      <c r="O204" s="194"/>
      <c r="P204" s="194"/>
      <c r="Q204" s="194"/>
      <c r="R204" s="194"/>
      <c r="S204" s="194"/>
      <c r="T204" s="19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89" t="s">
        <v>132</v>
      </c>
      <c r="AU204" s="189" t="s">
        <v>85</v>
      </c>
      <c r="AV204" s="14" t="s">
        <v>85</v>
      </c>
      <c r="AW204" s="14" t="s">
        <v>4</v>
      </c>
      <c r="AX204" s="14" t="s">
        <v>83</v>
      </c>
      <c r="AY204" s="189" t="s">
        <v>121</v>
      </c>
    </row>
    <row r="205" s="2" customFormat="1" ht="44.25" customHeight="1">
      <c r="A205" s="39"/>
      <c r="B205" s="161"/>
      <c r="C205" s="162" t="s">
        <v>356</v>
      </c>
      <c r="D205" s="162" t="s">
        <v>123</v>
      </c>
      <c r="E205" s="163" t="s">
        <v>357</v>
      </c>
      <c r="F205" s="164" t="s">
        <v>358</v>
      </c>
      <c r="G205" s="165" t="s">
        <v>236</v>
      </c>
      <c r="H205" s="166">
        <v>1.032</v>
      </c>
      <c r="I205" s="167"/>
      <c r="J205" s="168">
        <f>ROUND(I205*H205,2)</f>
        <v>0</v>
      </c>
      <c r="K205" s="164" t="s">
        <v>127</v>
      </c>
      <c r="L205" s="40"/>
      <c r="M205" s="169" t="s">
        <v>3</v>
      </c>
      <c r="N205" s="170" t="s">
        <v>46</v>
      </c>
      <c r="O205" s="73"/>
      <c r="P205" s="171">
        <f>O205*H205</f>
        <v>0</v>
      </c>
      <c r="Q205" s="171">
        <v>0</v>
      </c>
      <c r="R205" s="171">
        <f>Q205*H205</f>
        <v>0</v>
      </c>
      <c r="S205" s="171">
        <v>0</v>
      </c>
      <c r="T205" s="17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173" t="s">
        <v>219</v>
      </c>
      <c r="AT205" s="173" t="s">
        <v>123</v>
      </c>
      <c r="AU205" s="173" t="s">
        <v>85</v>
      </c>
      <c r="AY205" s="19" t="s">
        <v>121</v>
      </c>
      <c r="BE205" s="174">
        <f>IF(N205="základní",J205,0)</f>
        <v>0</v>
      </c>
      <c r="BF205" s="174">
        <f>IF(N205="snížená",J205,0)</f>
        <v>0</v>
      </c>
      <c r="BG205" s="174">
        <f>IF(N205="zákl. přenesená",J205,0)</f>
        <v>0</v>
      </c>
      <c r="BH205" s="174">
        <f>IF(N205="sníž. přenesená",J205,0)</f>
        <v>0</v>
      </c>
      <c r="BI205" s="174">
        <f>IF(N205="nulová",J205,0)</f>
        <v>0</v>
      </c>
      <c r="BJ205" s="19" t="s">
        <v>83</v>
      </c>
      <c r="BK205" s="174">
        <f>ROUND(I205*H205,2)</f>
        <v>0</v>
      </c>
      <c r="BL205" s="19" t="s">
        <v>219</v>
      </c>
      <c r="BM205" s="173" t="s">
        <v>359</v>
      </c>
    </row>
    <row r="206" s="2" customFormat="1">
      <c r="A206" s="39"/>
      <c r="B206" s="40"/>
      <c r="C206" s="39"/>
      <c r="D206" s="175" t="s">
        <v>130</v>
      </c>
      <c r="E206" s="39"/>
      <c r="F206" s="176" t="s">
        <v>360</v>
      </c>
      <c r="G206" s="39"/>
      <c r="H206" s="39"/>
      <c r="I206" s="177"/>
      <c r="J206" s="39"/>
      <c r="K206" s="39"/>
      <c r="L206" s="40"/>
      <c r="M206" s="178"/>
      <c r="N206" s="179"/>
      <c r="O206" s="73"/>
      <c r="P206" s="73"/>
      <c r="Q206" s="73"/>
      <c r="R206" s="73"/>
      <c r="S206" s="73"/>
      <c r="T206" s="74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9" t="s">
        <v>130</v>
      </c>
      <c r="AU206" s="19" t="s">
        <v>85</v>
      </c>
    </row>
    <row r="207" s="12" customFormat="1" ht="22.8" customHeight="1">
      <c r="A207" s="12"/>
      <c r="B207" s="148"/>
      <c r="C207" s="12"/>
      <c r="D207" s="149" t="s">
        <v>74</v>
      </c>
      <c r="E207" s="159" t="s">
        <v>361</v>
      </c>
      <c r="F207" s="159" t="s">
        <v>362</v>
      </c>
      <c r="G207" s="12"/>
      <c r="H207" s="12"/>
      <c r="I207" s="151"/>
      <c r="J207" s="160">
        <f>BK207</f>
        <v>0</v>
      </c>
      <c r="K207" s="12"/>
      <c r="L207" s="148"/>
      <c r="M207" s="153"/>
      <c r="N207" s="154"/>
      <c r="O207" s="154"/>
      <c r="P207" s="155">
        <f>SUM(P208:P215)</f>
        <v>0</v>
      </c>
      <c r="Q207" s="154"/>
      <c r="R207" s="155">
        <f>SUM(R208:R215)</f>
        <v>0.0052992000000000004</v>
      </c>
      <c r="S207" s="154"/>
      <c r="T207" s="156">
        <f>SUM(T208:T215)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49" t="s">
        <v>85</v>
      </c>
      <c r="AT207" s="157" t="s">
        <v>74</v>
      </c>
      <c r="AU207" s="157" t="s">
        <v>83</v>
      </c>
      <c r="AY207" s="149" t="s">
        <v>121</v>
      </c>
      <c r="BK207" s="158">
        <f>SUM(BK208:BK215)</f>
        <v>0</v>
      </c>
    </row>
    <row r="208" s="2" customFormat="1" ht="37.8" customHeight="1">
      <c r="A208" s="39"/>
      <c r="B208" s="161"/>
      <c r="C208" s="162" t="s">
        <v>363</v>
      </c>
      <c r="D208" s="162" t="s">
        <v>123</v>
      </c>
      <c r="E208" s="163" t="s">
        <v>364</v>
      </c>
      <c r="F208" s="164" t="s">
        <v>365</v>
      </c>
      <c r="G208" s="165" t="s">
        <v>152</v>
      </c>
      <c r="H208" s="166">
        <v>11.039999999999999</v>
      </c>
      <c r="I208" s="167"/>
      <c r="J208" s="168">
        <f>ROUND(I208*H208,2)</f>
        <v>0</v>
      </c>
      <c r="K208" s="164" t="s">
        <v>127</v>
      </c>
      <c r="L208" s="40"/>
      <c r="M208" s="169" t="s">
        <v>3</v>
      </c>
      <c r="N208" s="170" t="s">
        <v>46</v>
      </c>
      <c r="O208" s="73"/>
      <c r="P208" s="171">
        <f>O208*H208</f>
        <v>0</v>
      </c>
      <c r="Q208" s="171">
        <v>6.9999999999999994E-05</v>
      </c>
      <c r="R208" s="171">
        <f>Q208*H208</f>
        <v>0.00077279999999999992</v>
      </c>
      <c r="S208" s="171">
        <v>0</v>
      </c>
      <c r="T208" s="17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173" t="s">
        <v>219</v>
      </c>
      <c r="AT208" s="173" t="s">
        <v>123</v>
      </c>
      <c r="AU208" s="173" t="s">
        <v>85</v>
      </c>
      <c r="AY208" s="19" t="s">
        <v>121</v>
      </c>
      <c r="BE208" s="174">
        <f>IF(N208="základní",J208,0)</f>
        <v>0</v>
      </c>
      <c r="BF208" s="174">
        <f>IF(N208="snížená",J208,0)</f>
        <v>0</v>
      </c>
      <c r="BG208" s="174">
        <f>IF(N208="zákl. přenesená",J208,0)</f>
        <v>0</v>
      </c>
      <c r="BH208" s="174">
        <f>IF(N208="sníž. přenesená",J208,0)</f>
        <v>0</v>
      </c>
      <c r="BI208" s="174">
        <f>IF(N208="nulová",J208,0)</f>
        <v>0</v>
      </c>
      <c r="BJ208" s="19" t="s">
        <v>83</v>
      </c>
      <c r="BK208" s="174">
        <f>ROUND(I208*H208,2)</f>
        <v>0</v>
      </c>
      <c r="BL208" s="19" t="s">
        <v>219</v>
      </c>
      <c r="BM208" s="173" t="s">
        <v>366</v>
      </c>
    </row>
    <row r="209" s="2" customFormat="1">
      <c r="A209" s="39"/>
      <c r="B209" s="40"/>
      <c r="C209" s="39"/>
      <c r="D209" s="175" t="s">
        <v>130</v>
      </c>
      <c r="E209" s="39"/>
      <c r="F209" s="176" t="s">
        <v>367</v>
      </c>
      <c r="G209" s="39"/>
      <c r="H209" s="39"/>
      <c r="I209" s="177"/>
      <c r="J209" s="39"/>
      <c r="K209" s="39"/>
      <c r="L209" s="40"/>
      <c r="M209" s="178"/>
      <c r="N209" s="179"/>
      <c r="O209" s="73"/>
      <c r="P209" s="73"/>
      <c r="Q209" s="73"/>
      <c r="R209" s="73"/>
      <c r="S209" s="73"/>
      <c r="T209" s="74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9" t="s">
        <v>130</v>
      </c>
      <c r="AU209" s="19" t="s">
        <v>85</v>
      </c>
    </row>
    <row r="210" s="14" customFormat="1">
      <c r="A210" s="14"/>
      <c r="B210" s="188"/>
      <c r="C210" s="14"/>
      <c r="D210" s="181" t="s">
        <v>132</v>
      </c>
      <c r="E210" s="189" t="s">
        <v>3</v>
      </c>
      <c r="F210" s="190" t="s">
        <v>368</v>
      </c>
      <c r="G210" s="14"/>
      <c r="H210" s="191">
        <v>11.039999999999999</v>
      </c>
      <c r="I210" s="192"/>
      <c r="J210" s="14"/>
      <c r="K210" s="14"/>
      <c r="L210" s="188"/>
      <c r="M210" s="193"/>
      <c r="N210" s="194"/>
      <c r="O210" s="194"/>
      <c r="P210" s="194"/>
      <c r="Q210" s="194"/>
      <c r="R210" s="194"/>
      <c r="S210" s="194"/>
      <c r="T210" s="19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89" t="s">
        <v>132</v>
      </c>
      <c r="AU210" s="189" t="s">
        <v>85</v>
      </c>
      <c r="AV210" s="14" t="s">
        <v>85</v>
      </c>
      <c r="AW210" s="14" t="s">
        <v>36</v>
      </c>
      <c r="AX210" s="14" t="s">
        <v>83</v>
      </c>
      <c r="AY210" s="189" t="s">
        <v>121</v>
      </c>
    </row>
    <row r="211" s="2" customFormat="1" ht="24.15" customHeight="1">
      <c r="A211" s="39"/>
      <c r="B211" s="161"/>
      <c r="C211" s="162" t="s">
        <v>369</v>
      </c>
      <c r="D211" s="162" t="s">
        <v>123</v>
      </c>
      <c r="E211" s="163" t="s">
        <v>370</v>
      </c>
      <c r="F211" s="164" t="s">
        <v>371</v>
      </c>
      <c r="G211" s="165" t="s">
        <v>152</v>
      </c>
      <c r="H211" s="166">
        <v>11.039999999999999</v>
      </c>
      <c r="I211" s="167"/>
      <c r="J211" s="168">
        <f>ROUND(I211*H211,2)</f>
        <v>0</v>
      </c>
      <c r="K211" s="164" t="s">
        <v>127</v>
      </c>
      <c r="L211" s="40"/>
      <c r="M211" s="169" t="s">
        <v>3</v>
      </c>
      <c r="N211" s="170" t="s">
        <v>46</v>
      </c>
      <c r="O211" s="73"/>
      <c r="P211" s="171">
        <f>O211*H211</f>
        <v>0</v>
      </c>
      <c r="Q211" s="171">
        <v>0.00017000000000000001</v>
      </c>
      <c r="R211" s="171">
        <f>Q211*H211</f>
        <v>0.0018768000000000001</v>
      </c>
      <c r="S211" s="171">
        <v>0</v>
      </c>
      <c r="T211" s="172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173" t="s">
        <v>219</v>
      </c>
      <c r="AT211" s="173" t="s">
        <v>123</v>
      </c>
      <c r="AU211" s="173" t="s">
        <v>85</v>
      </c>
      <c r="AY211" s="19" t="s">
        <v>121</v>
      </c>
      <c r="BE211" s="174">
        <f>IF(N211="základní",J211,0)</f>
        <v>0</v>
      </c>
      <c r="BF211" s="174">
        <f>IF(N211="snížená",J211,0)</f>
        <v>0</v>
      </c>
      <c r="BG211" s="174">
        <f>IF(N211="zákl. přenesená",J211,0)</f>
        <v>0</v>
      </c>
      <c r="BH211" s="174">
        <f>IF(N211="sníž. přenesená",J211,0)</f>
        <v>0</v>
      </c>
      <c r="BI211" s="174">
        <f>IF(N211="nulová",J211,0)</f>
        <v>0</v>
      </c>
      <c r="BJ211" s="19" t="s">
        <v>83</v>
      </c>
      <c r="BK211" s="174">
        <f>ROUND(I211*H211,2)</f>
        <v>0</v>
      </c>
      <c r="BL211" s="19" t="s">
        <v>219</v>
      </c>
      <c r="BM211" s="173" t="s">
        <v>372</v>
      </c>
    </row>
    <row r="212" s="2" customFormat="1">
      <c r="A212" s="39"/>
      <c r="B212" s="40"/>
      <c r="C212" s="39"/>
      <c r="D212" s="175" t="s">
        <v>130</v>
      </c>
      <c r="E212" s="39"/>
      <c r="F212" s="176" t="s">
        <v>373</v>
      </c>
      <c r="G212" s="39"/>
      <c r="H212" s="39"/>
      <c r="I212" s="177"/>
      <c r="J212" s="39"/>
      <c r="K212" s="39"/>
      <c r="L212" s="40"/>
      <c r="M212" s="178"/>
      <c r="N212" s="179"/>
      <c r="O212" s="73"/>
      <c r="P212" s="73"/>
      <c r="Q212" s="73"/>
      <c r="R212" s="73"/>
      <c r="S212" s="73"/>
      <c r="T212" s="74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9" t="s">
        <v>130</v>
      </c>
      <c r="AU212" s="19" t="s">
        <v>85</v>
      </c>
    </row>
    <row r="213" s="2" customFormat="1" ht="24.15" customHeight="1">
      <c r="A213" s="39"/>
      <c r="B213" s="161"/>
      <c r="C213" s="162" t="s">
        <v>374</v>
      </c>
      <c r="D213" s="162" t="s">
        <v>123</v>
      </c>
      <c r="E213" s="163" t="s">
        <v>375</v>
      </c>
      <c r="F213" s="164" t="s">
        <v>376</v>
      </c>
      <c r="G213" s="165" t="s">
        <v>152</v>
      </c>
      <c r="H213" s="166">
        <v>22.079999999999998</v>
      </c>
      <c r="I213" s="167"/>
      <c r="J213" s="168">
        <f>ROUND(I213*H213,2)</f>
        <v>0</v>
      </c>
      <c r="K213" s="164" t="s">
        <v>127</v>
      </c>
      <c r="L213" s="40"/>
      <c r="M213" s="169" t="s">
        <v>3</v>
      </c>
      <c r="N213" s="170" t="s">
        <v>46</v>
      </c>
      <c r="O213" s="73"/>
      <c r="P213" s="171">
        <f>O213*H213</f>
        <v>0</v>
      </c>
      <c r="Q213" s="171">
        <v>0.00012</v>
      </c>
      <c r="R213" s="171">
        <f>Q213*H213</f>
        <v>0.0026495999999999998</v>
      </c>
      <c r="S213" s="171">
        <v>0</v>
      </c>
      <c r="T213" s="172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173" t="s">
        <v>219</v>
      </c>
      <c r="AT213" s="173" t="s">
        <v>123</v>
      </c>
      <c r="AU213" s="173" t="s">
        <v>85</v>
      </c>
      <c r="AY213" s="19" t="s">
        <v>121</v>
      </c>
      <c r="BE213" s="174">
        <f>IF(N213="základní",J213,0)</f>
        <v>0</v>
      </c>
      <c r="BF213" s="174">
        <f>IF(N213="snížená",J213,0)</f>
        <v>0</v>
      </c>
      <c r="BG213" s="174">
        <f>IF(N213="zákl. přenesená",J213,0)</f>
        <v>0</v>
      </c>
      <c r="BH213" s="174">
        <f>IF(N213="sníž. přenesená",J213,0)</f>
        <v>0</v>
      </c>
      <c r="BI213" s="174">
        <f>IF(N213="nulová",J213,0)</f>
        <v>0</v>
      </c>
      <c r="BJ213" s="19" t="s">
        <v>83</v>
      </c>
      <c r="BK213" s="174">
        <f>ROUND(I213*H213,2)</f>
        <v>0</v>
      </c>
      <c r="BL213" s="19" t="s">
        <v>219</v>
      </c>
      <c r="BM213" s="173" t="s">
        <v>377</v>
      </c>
    </row>
    <row r="214" s="2" customFormat="1">
      <c r="A214" s="39"/>
      <c r="B214" s="40"/>
      <c r="C214" s="39"/>
      <c r="D214" s="175" t="s">
        <v>130</v>
      </c>
      <c r="E214" s="39"/>
      <c r="F214" s="176" t="s">
        <v>378</v>
      </c>
      <c r="G214" s="39"/>
      <c r="H214" s="39"/>
      <c r="I214" s="177"/>
      <c r="J214" s="39"/>
      <c r="K214" s="39"/>
      <c r="L214" s="40"/>
      <c r="M214" s="178"/>
      <c r="N214" s="179"/>
      <c r="O214" s="73"/>
      <c r="P214" s="73"/>
      <c r="Q214" s="73"/>
      <c r="R214" s="73"/>
      <c r="S214" s="73"/>
      <c r="T214" s="74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9" t="s">
        <v>130</v>
      </c>
      <c r="AU214" s="19" t="s">
        <v>85</v>
      </c>
    </row>
    <row r="215" s="14" customFormat="1">
      <c r="A215" s="14"/>
      <c r="B215" s="188"/>
      <c r="C215" s="14"/>
      <c r="D215" s="181" t="s">
        <v>132</v>
      </c>
      <c r="E215" s="189" t="s">
        <v>3</v>
      </c>
      <c r="F215" s="190" t="s">
        <v>379</v>
      </c>
      <c r="G215" s="14"/>
      <c r="H215" s="191">
        <v>22.079999999999998</v>
      </c>
      <c r="I215" s="192"/>
      <c r="J215" s="14"/>
      <c r="K215" s="14"/>
      <c r="L215" s="188"/>
      <c r="M215" s="214"/>
      <c r="N215" s="215"/>
      <c r="O215" s="215"/>
      <c r="P215" s="215"/>
      <c r="Q215" s="215"/>
      <c r="R215" s="215"/>
      <c r="S215" s="215"/>
      <c r="T215" s="21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89" t="s">
        <v>132</v>
      </c>
      <c r="AU215" s="189" t="s">
        <v>85</v>
      </c>
      <c r="AV215" s="14" t="s">
        <v>85</v>
      </c>
      <c r="AW215" s="14" t="s">
        <v>36</v>
      </c>
      <c r="AX215" s="14" t="s">
        <v>83</v>
      </c>
      <c r="AY215" s="189" t="s">
        <v>121</v>
      </c>
    </row>
    <row r="216" s="2" customFormat="1" ht="6.96" customHeight="1">
      <c r="A216" s="39"/>
      <c r="B216" s="56"/>
      <c r="C216" s="57"/>
      <c r="D216" s="57"/>
      <c r="E216" s="57"/>
      <c r="F216" s="57"/>
      <c r="G216" s="57"/>
      <c r="H216" s="57"/>
      <c r="I216" s="57"/>
      <c r="J216" s="57"/>
      <c r="K216" s="57"/>
      <c r="L216" s="40"/>
      <c r="M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</row>
  </sheetData>
  <autoFilter ref="C91:K215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1_02/122251103"/>
    <hyperlink ref="F100" r:id="rId2" display="https://podminky.urs.cz/item/CS_URS_2021_02/162751117"/>
    <hyperlink ref="F102" r:id="rId3" display="https://podminky.urs.cz/item/CS_URS_2021_02/162751119"/>
    <hyperlink ref="F105" r:id="rId4" display="https://podminky.urs.cz/item/CS_URS_2021_02/174151101"/>
    <hyperlink ref="F107" r:id="rId5" display="https://podminky.urs.cz/item/CS_URS_2021_02/181411141"/>
    <hyperlink ref="F109" r:id="rId6" display="https://podminky.urs.cz/item/CS_URS_2021_02/00572420"/>
    <hyperlink ref="F112" r:id="rId7" display="https://podminky.urs.cz/item/CS_URS_2021_02/181912111"/>
    <hyperlink ref="F116" r:id="rId8" display="https://podminky.urs.cz/item/CS_URS_2021_02/342272235"/>
    <hyperlink ref="F120" r:id="rId9" display="https://podminky.urs.cz/item/CS_URS_2021_02/451577877"/>
    <hyperlink ref="F124" r:id="rId10" display="https://podminky.urs.cz/item/CS_URS_2021_02/622151001"/>
    <hyperlink ref="F127" r:id="rId11" display="https://podminky.urs.cz/item/CS_URS_2021_02/622211001"/>
    <hyperlink ref="F130" r:id="rId12" display="https://podminky.urs.cz/item/CS_URS_2021_02/28376012"/>
    <hyperlink ref="F133" r:id="rId13" display="https://podminky.urs.cz/item/CS_URS_2021_02/622211041"/>
    <hyperlink ref="F136" r:id="rId14" display="https://podminky.urs.cz/item/CS_URS_2021_02/28376023"/>
    <hyperlink ref="F139" r:id="rId15" display="https://podminky.urs.cz/item/CS_URS_2021_02/622511112"/>
    <hyperlink ref="F142" r:id="rId16" display="https://podminky.urs.cz/item/CS_URS_2021_02/637211121"/>
    <hyperlink ref="F145" r:id="rId17" display="https://podminky.urs.cz/item/CS_URS_2021_02/981013716"/>
    <hyperlink ref="F149" r:id="rId18" display="https://podminky.urs.cz/item/CS_URS_2021_02/997006512"/>
    <hyperlink ref="F151" r:id="rId19" display="https://podminky.urs.cz/item/CS_URS_2021_02/997006519"/>
    <hyperlink ref="F154" r:id="rId20" display="https://podminky.urs.cz/item/CS_URS_2021_02/997006551"/>
    <hyperlink ref="F156" r:id="rId21" display="https://podminky.urs.cz/item/CS_URS_2021_02/997013862"/>
    <hyperlink ref="F159" r:id="rId22" display="https://podminky.urs.cz/item/CS_URS_2021_02/998011001"/>
    <hyperlink ref="F163" r:id="rId23" display="https://podminky.urs.cz/item/CS_URS_2021_02/711112001"/>
    <hyperlink ref="F170" r:id="rId24" display="https://podminky.urs.cz/item/CS_URS_2021_02/11163150"/>
    <hyperlink ref="F173" r:id="rId25" display="https://podminky.urs.cz/item/CS_URS_2021_02/711142559"/>
    <hyperlink ref="F175" r:id="rId26" display="https://podminky.urs.cz/item/CS_URS_2021_02/62832001"/>
    <hyperlink ref="F178" r:id="rId27" display="https://podminky.urs.cz/item/CS_URS_2021_02/711161273"/>
    <hyperlink ref="F180" r:id="rId28" display="https://podminky.urs.cz/item/CS_URS_2021_02/28323516"/>
    <hyperlink ref="F183" r:id="rId29" display="https://podminky.urs.cz/item/CS_URS_2021_02/711192101"/>
    <hyperlink ref="F187" r:id="rId30" display="https://podminky.urs.cz/item/CS_URS_2021_02/24551030"/>
    <hyperlink ref="F189" r:id="rId31" display="https://podminky.urs.cz/item/CS_URS_2021_02/998711101"/>
    <hyperlink ref="F192" r:id="rId32" display="https://podminky.urs.cz/item/CS_URS_2021_02/767161126"/>
    <hyperlink ref="F194" r:id="rId33" display="https://podminky.urs.cz/item/CS_URS_2021_02/767161834"/>
    <hyperlink ref="F197" r:id="rId34" display="https://podminky.urs.cz/item/CS_URS_2021_02/767161871"/>
    <hyperlink ref="F201" r:id="rId35" display="https://podminky.urs.cz/item/CS_URS_2021_02/771551912"/>
    <hyperlink ref="F203" r:id="rId36" display="https://podminky.urs.cz/item/CS_URS_2021_02/59247001"/>
    <hyperlink ref="F206" r:id="rId37" display="https://podminky.urs.cz/item/CS_URS_2021_02/998771101"/>
    <hyperlink ref="F209" r:id="rId38" display="https://podminky.urs.cz/item/CS_URS_2021_02/783301303"/>
    <hyperlink ref="F212" r:id="rId39" display="https://podminky.urs.cz/item/CS_URS_2021_02/783314201"/>
    <hyperlink ref="F214" r:id="rId40" display="https://podminky.urs.cz/item/CS_URS_2021_02/78331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17" customWidth="1"/>
    <col min="2" max="2" width="1.667969" style="217" customWidth="1"/>
    <col min="3" max="4" width="5" style="217" customWidth="1"/>
    <col min="5" max="5" width="11.66016" style="217" customWidth="1"/>
    <col min="6" max="6" width="9.160156" style="217" customWidth="1"/>
    <col min="7" max="7" width="5" style="217" customWidth="1"/>
    <col min="8" max="8" width="77.83203" style="217" customWidth="1"/>
    <col min="9" max="10" width="20" style="217" customWidth="1"/>
    <col min="11" max="11" width="1.667969" style="217" customWidth="1"/>
  </cols>
  <sheetData>
    <row r="1" s="1" customFormat="1" ht="37.5" customHeight="1"/>
    <row r="2" s="1" customFormat="1" ht="7.5" customHeight="1">
      <c r="B2" s="218"/>
      <c r="C2" s="219"/>
      <c r="D2" s="219"/>
      <c r="E2" s="219"/>
      <c r="F2" s="219"/>
      <c r="G2" s="219"/>
      <c r="H2" s="219"/>
      <c r="I2" s="219"/>
      <c r="J2" s="219"/>
      <c r="K2" s="220"/>
    </row>
    <row r="3" s="16" customFormat="1" ht="45" customHeight="1">
      <c r="B3" s="221"/>
      <c r="C3" s="222" t="s">
        <v>380</v>
      </c>
      <c r="D3" s="222"/>
      <c r="E3" s="222"/>
      <c r="F3" s="222"/>
      <c r="G3" s="222"/>
      <c r="H3" s="222"/>
      <c r="I3" s="222"/>
      <c r="J3" s="222"/>
      <c r="K3" s="223"/>
    </row>
    <row r="4" s="1" customFormat="1" ht="25.5" customHeight="1">
      <c r="B4" s="224"/>
      <c r="C4" s="225" t="s">
        <v>381</v>
      </c>
      <c r="D4" s="225"/>
      <c r="E4" s="225"/>
      <c r="F4" s="225"/>
      <c r="G4" s="225"/>
      <c r="H4" s="225"/>
      <c r="I4" s="225"/>
      <c r="J4" s="225"/>
      <c r="K4" s="226"/>
    </row>
    <row r="5" s="1" customFormat="1" ht="5.25" customHeight="1">
      <c r="B5" s="224"/>
      <c r="C5" s="227"/>
      <c r="D5" s="227"/>
      <c r="E5" s="227"/>
      <c r="F5" s="227"/>
      <c r="G5" s="227"/>
      <c r="H5" s="227"/>
      <c r="I5" s="227"/>
      <c r="J5" s="227"/>
      <c r="K5" s="226"/>
    </row>
    <row r="6" s="1" customFormat="1" ht="15" customHeight="1">
      <c r="B6" s="224"/>
      <c r="C6" s="228" t="s">
        <v>382</v>
      </c>
      <c r="D6" s="228"/>
      <c r="E6" s="228"/>
      <c r="F6" s="228"/>
      <c r="G6" s="228"/>
      <c r="H6" s="228"/>
      <c r="I6" s="228"/>
      <c r="J6" s="228"/>
      <c r="K6" s="226"/>
    </row>
    <row r="7" s="1" customFormat="1" ht="15" customHeight="1">
      <c r="B7" s="229"/>
      <c r="C7" s="228" t="s">
        <v>383</v>
      </c>
      <c r="D7" s="228"/>
      <c r="E7" s="228"/>
      <c r="F7" s="228"/>
      <c r="G7" s="228"/>
      <c r="H7" s="228"/>
      <c r="I7" s="228"/>
      <c r="J7" s="228"/>
      <c r="K7" s="226"/>
    </row>
    <row r="8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="1" customFormat="1" ht="15" customHeight="1">
      <c r="B9" s="229"/>
      <c r="C9" s="228" t="s">
        <v>384</v>
      </c>
      <c r="D9" s="228"/>
      <c r="E9" s="228"/>
      <c r="F9" s="228"/>
      <c r="G9" s="228"/>
      <c r="H9" s="228"/>
      <c r="I9" s="228"/>
      <c r="J9" s="228"/>
      <c r="K9" s="226"/>
    </row>
    <row r="10" s="1" customFormat="1" ht="15" customHeight="1">
      <c r="B10" s="229"/>
      <c r="C10" s="228"/>
      <c r="D10" s="228" t="s">
        <v>385</v>
      </c>
      <c r="E10" s="228"/>
      <c r="F10" s="228"/>
      <c r="G10" s="228"/>
      <c r="H10" s="228"/>
      <c r="I10" s="228"/>
      <c r="J10" s="228"/>
      <c r="K10" s="226"/>
    </row>
    <row r="11" s="1" customFormat="1" ht="15" customHeight="1">
      <c r="B11" s="229"/>
      <c r="C11" s="230"/>
      <c r="D11" s="228" t="s">
        <v>386</v>
      </c>
      <c r="E11" s="228"/>
      <c r="F11" s="228"/>
      <c r="G11" s="228"/>
      <c r="H11" s="228"/>
      <c r="I11" s="228"/>
      <c r="J11" s="228"/>
      <c r="K11" s="226"/>
    </row>
    <row r="12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="1" customFormat="1" ht="15" customHeight="1">
      <c r="B13" s="229"/>
      <c r="C13" s="230"/>
      <c r="D13" s="231" t="s">
        <v>387</v>
      </c>
      <c r="E13" s="228"/>
      <c r="F13" s="228"/>
      <c r="G13" s="228"/>
      <c r="H13" s="228"/>
      <c r="I13" s="228"/>
      <c r="J13" s="228"/>
      <c r="K13" s="226"/>
    </row>
    <row r="14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="1" customFormat="1" ht="15" customHeight="1">
      <c r="B15" s="229"/>
      <c r="C15" s="230"/>
      <c r="D15" s="228" t="s">
        <v>388</v>
      </c>
      <c r="E15" s="228"/>
      <c r="F15" s="228"/>
      <c r="G15" s="228"/>
      <c r="H15" s="228"/>
      <c r="I15" s="228"/>
      <c r="J15" s="228"/>
      <c r="K15" s="226"/>
    </row>
    <row r="16" s="1" customFormat="1" ht="15" customHeight="1">
      <c r="B16" s="229"/>
      <c r="C16" s="230"/>
      <c r="D16" s="228" t="s">
        <v>389</v>
      </c>
      <c r="E16" s="228"/>
      <c r="F16" s="228"/>
      <c r="G16" s="228"/>
      <c r="H16" s="228"/>
      <c r="I16" s="228"/>
      <c r="J16" s="228"/>
      <c r="K16" s="226"/>
    </row>
    <row r="17" s="1" customFormat="1" ht="15" customHeight="1">
      <c r="B17" s="229"/>
      <c r="C17" s="230"/>
      <c r="D17" s="228" t="s">
        <v>390</v>
      </c>
      <c r="E17" s="228"/>
      <c r="F17" s="228"/>
      <c r="G17" s="228"/>
      <c r="H17" s="228"/>
      <c r="I17" s="228"/>
      <c r="J17" s="228"/>
      <c r="K17" s="226"/>
    </row>
    <row r="18" s="1" customFormat="1" ht="15" customHeight="1">
      <c r="B18" s="229"/>
      <c r="C18" s="230"/>
      <c r="D18" s="230"/>
      <c r="E18" s="232" t="s">
        <v>82</v>
      </c>
      <c r="F18" s="228" t="s">
        <v>391</v>
      </c>
      <c r="G18" s="228"/>
      <c r="H18" s="228"/>
      <c r="I18" s="228"/>
      <c r="J18" s="228"/>
      <c r="K18" s="226"/>
    </row>
    <row r="19" s="1" customFormat="1" ht="15" customHeight="1">
      <c r="B19" s="229"/>
      <c r="C19" s="230"/>
      <c r="D19" s="230"/>
      <c r="E19" s="232" t="s">
        <v>392</v>
      </c>
      <c r="F19" s="228" t="s">
        <v>393</v>
      </c>
      <c r="G19" s="228"/>
      <c r="H19" s="228"/>
      <c r="I19" s="228"/>
      <c r="J19" s="228"/>
      <c r="K19" s="226"/>
    </row>
    <row r="20" s="1" customFormat="1" ht="15" customHeight="1">
      <c r="B20" s="229"/>
      <c r="C20" s="230"/>
      <c r="D20" s="230"/>
      <c r="E20" s="232" t="s">
        <v>394</v>
      </c>
      <c r="F20" s="228" t="s">
        <v>395</v>
      </c>
      <c r="G20" s="228"/>
      <c r="H20" s="228"/>
      <c r="I20" s="228"/>
      <c r="J20" s="228"/>
      <c r="K20" s="226"/>
    </row>
    <row r="21" s="1" customFormat="1" ht="15" customHeight="1">
      <c r="B21" s="229"/>
      <c r="C21" s="230"/>
      <c r="D21" s="230"/>
      <c r="E21" s="232" t="s">
        <v>396</v>
      </c>
      <c r="F21" s="228" t="s">
        <v>397</v>
      </c>
      <c r="G21" s="228"/>
      <c r="H21" s="228"/>
      <c r="I21" s="228"/>
      <c r="J21" s="228"/>
      <c r="K21" s="226"/>
    </row>
    <row r="22" s="1" customFormat="1" ht="15" customHeight="1">
      <c r="B22" s="229"/>
      <c r="C22" s="230"/>
      <c r="D22" s="230"/>
      <c r="E22" s="232" t="s">
        <v>398</v>
      </c>
      <c r="F22" s="228" t="s">
        <v>399</v>
      </c>
      <c r="G22" s="228"/>
      <c r="H22" s="228"/>
      <c r="I22" s="228"/>
      <c r="J22" s="228"/>
      <c r="K22" s="226"/>
    </row>
    <row r="23" s="1" customFormat="1" ht="15" customHeight="1">
      <c r="B23" s="229"/>
      <c r="C23" s="230"/>
      <c r="D23" s="230"/>
      <c r="E23" s="232" t="s">
        <v>400</v>
      </c>
      <c r="F23" s="228" t="s">
        <v>401</v>
      </c>
      <c r="G23" s="228"/>
      <c r="H23" s="228"/>
      <c r="I23" s="228"/>
      <c r="J23" s="228"/>
      <c r="K23" s="226"/>
    </row>
    <row r="24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="1" customFormat="1" ht="15" customHeight="1">
      <c r="B25" s="229"/>
      <c r="C25" s="228" t="s">
        <v>402</v>
      </c>
      <c r="D25" s="228"/>
      <c r="E25" s="228"/>
      <c r="F25" s="228"/>
      <c r="G25" s="228"/>
      <c r="H25" s="228"/>
      <c r="I25" s="228"/>
      <c r="J25" s="228"/>
      <c r="K25" s="226"/>
    </row>
    <row r="26" s="1" customFormat="1" ht="15" customHeight="1">
      <c r="B26" s="229"/>
      <c r="C26" s="228" t="s">
        <v>403</v>
      </c>
      <c r="D26" s="228"/>
      <c r="E26" s="228"/>
      <c r="F26" s="228"/>
      <c r="G26" s="228"/>
      <c r="H26" s="228"/>
      <c r="I26" s="228"/>
      <c r="J26" s="228"/>
      <c r="K26" s="226"/>
    </row>
    <row r="27" s="1" customFormat="1" ht="15" customHeight="1">
      <c r="B27" s="229"/>
      <c r="C27" s="228"/>
      <c r="D27" s="228" t="s">
        <v>404</v>
      </c>
      <c r="E27" s="228"/>
      <c r="F27" s="228"/>
      <c r="G27" s="228"/>
      <c r="H27" s="228"/>
      <c r="I27" s="228"/>
      <c r="J27" s="228"/>
      <c r="K27" s="226"/>
    </row>
    <row r="28" s="1" customFormat="1" ht="15" customHeight="1">
      <c r="B28" s="229"/>
      <c r="C28" s="230"/>
      <c r="D28" s="228" t="s">
        <v>405</v>
      </c>
      <c r="E28" s="228"/>
      <c r="F28" s="228"/>
      <c r="G28" s="228"/>
      <c r="H28" s="228"/>
      <c r="I28" s="228"/>
      <c r="J28" s="228"/>
      <c r="K28" s="226"/>
    </row>
    <row r="29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="1" customFormat="1" ht="15" customHeight="1">
      <c r="B30" s="229"/>
      <c r="C30" s="230"/>
      <c r="D30" s="228" t="s">
        <v>406</v>
      </c>
      <c r="E30" s="228"/>
      <c r="F30" s="228"/>
      <c r="G30" s="228"/>
      <c r="H30" s="228"/>
      <c r="I30" s="228"/>
      <c r="J30" s="228"/>
      <c r="K30" s="226"/>
    </row>
    <row r="31" s="1" customFormat="1" ht="15" customHeight="1">
      <c r="B31" s="229"/>
      <c r="C31" s="230"/>
      <c r="D31" s="228" t="s">
        <v>407</v>
      </c>
      <c r="E31" s="228"/>
      <c r="F31" s="228"/>
      <c r="G31" s="228"/>
      <c r="H31" s="228"/>
      <c r="I31" s="228"/>
      <c r="J31" s="228"/>
      <c r="K31" s="226"/>
    </row>
    <row r="32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="1" customFormat="1" ht="15" customHeight="1">
      <c r="B33" s="229"/>
      <c r="C33" s="230"/>
      <c r="D33" s="228" t="s">
        <v>408</v>
      </c>
      <c r="E33" s="228"/>
      <c r="F33" s="228"/>
      <c r="G33" s="228"/>
      <c r="H33" s="228"/>
      <c r="I33" s="228"/>
      <c r="J33" s="228"/>
      <c r="K33" s="226"/>
    </row>
    <row r="34" s="1" customFormat="1" ht="15" customHeight="1">
      <c r="B34" s="229"/>
      <c r="C34" s="230"/>
      <c r="D34" s="228" t="s">
        <v>409</v>
      </c>
      <c r="E34" s="228"/>
      <c r="F34" s="228"/>
      <c r="G34" s="228"/>
      <c r="H34" s="228"/>
      <c r="I34" s="228"/>
      <c r="J34" s="228"/>
      <c r="K34" s="226"/>
    </row>
    <row r="35" s="1" customFormat="1" ht="15" customHeight="1">
      <c r="B35" s="229"/>
      <c r="C35" s="230"/>
      <c r="D35" s="228" t="s">
        <v>410</v>
      </c>
      <c r="E35" s="228"/>
      <c r="F35" s="228"/>
      <c r="G35" s="228"/>
      <c r="H35" s="228"/>
      <c r="I35" s="228"/>
      <c r="J35" s="228"/>
      <c r="K35" s="226"/>
    </row>
    <row r="36" s="1" customFormat="1" ht="15" customHeight="1">
      <c r="B36" s="229"/>
      <c r="C36" s="230"/>
      <c r="D36" s="228"/>
      <c r="E36" s="231" t="s">
        <v>107</v>
      </c>
      <c r="F36" s="228"/>
      <c r="G36" s="228" t="s">
        <v>411</v>
      </c>
      <c r="H36" s="228"/>
      <c r="I36" s="228"/>
      <c r="J36" s="228"/>
      <c r="K36" s="226"/>
    </row>
    <row r="37" s="1" customFormat="1" ht="30.75" customHeight="1">
      <c r="B37" s="229"/>
      <c r="C37" s="230"/>
      <c r="D37" s="228"/>
      <c r="E37" s="231" t="s">
        <v>412</v>
      </c>
      <c r="F37" s="228"/>
      <c r="G37" s="228" t="s">
        <v>413</v>
      </c>
      <c r="H37" s="228"/>
      <c r="I37" s="228"/>
      <c r="J37" s="228"/>
      <c r="K37" s="226"/>
    </row>
    <row r="38" s="1" customFormat="1" ht="15" customHeight="1">
      <c r="B38" s="229"/>
      <c r="C38" s="230"/>
      <c r="D38" s="228"/>
      <c r="E38" s="231" t="s">
        <v>56</v>
      </c>
      <c r="F38" s="228"/>
      <c r="G38" s="228" t="s">
        <v>414</v>
      </c>
      <c r="H38" s="228"/>
      <c r="I38" s="228"/>
      <c r="J38" s="228"/>
      <c r="K38" s="226"/>
    </row>
    <row r="39" s="1" customFormat="1" ht="15" customHeight="1">
      <c r="B39" s="229"/>
      <c r="C39" s="230"/>
      <c r="D39" s="228"/>
      <c r="E39" s="231" t="s">
        <v>57</v>
      </c>
      <c r="F39" s="228"/>
      <c r="G39" s="228" t="s">
        <v>415</v>
      </c>
      <c r="H39" s="228"/>
      <c r="I39" s="228"/>
      <c r="J39" s="228"/>
      <c r="K39" s="226"/>
    </row>
    <row r="40" s="1" customFormat="1" ht="15" customHeight="1">
      <c r="B40" s="229"/>
      <c r="C40" s="230"/>
      <c r="D40" s="228"/>
      <c r="E40" s="231" t="s">
        <v>108</v>
      </c>
      <c r="F40" s="228"/>
      <c r="G40" s="228" t="s">
        <v>416</v>
      </c>
      <c r="H40" s="228"/>
      <c r="I40" s="228"/>
      <c r="J40" s="228"/>
      <c r="K40" s="226"/>
    </row>
    <row r="41" s="1" customFormat="1" ht="15" customHeight="1">
      <c r="B41" s="229"/>
      <c r="C41" s="230"/>
      <c r="D41" s="228"/>
      <c r="E41" s="231" t="s">
        <v>109</v>
      </c>
      <c r="F41" s="228"/>
      <c r="G41" s="228" t="s">
        <v>417</v>
      </c>
      <c r="H41" s="228"/>
      <c r="I41" s="228"/>
      <c r="J41" s="228"/>
      <c r="K41" s="226"/>
    </row>
    <row r="42" s="1" customFormat="1" ht="15" customHeight="1">
      <c r="B42" s="229"/>
      <c r="C42" s="230"/>
      <c r="D42" s="228"/>
      <c r="E42" s="231" t="s">
        <v>418</v>
      </c>
      <c r="F42" s="228"/>
      <c r="G42" s="228" t="s">
        <v>419</v>
      </c>
      <c r="H42" s="228"/>
      <c r="I42" s="228"/>
      <c r="J42" s="228"/>
      <c r="K42" s="226"/>
    </row>
    <row r="43" s="1" customFormat="1" ht="15" customHeight="1">
      <c r="B43" s="229"/>
      <c r="C43" s="230"/>
      <c r="D43" s="228"/>
      <c r="E43" s="231"/>
      <c r="F43" s="228"/>
      <c r="G43" s="228" t="s">
        <v>420</v>
      </c>
      <c r="H43" s="228"/>
      <c r="I43" s="228"/>
      <c r="J43" s="228"/>
      <c r="K43" s="226"/>
    </row>
    <row r="44" s="1" customFormat="1" ht="15" customHeight="1">
      <c r="B44" s="229"/>
      <c r="C44" s="230"/>
      <c r="D44" s="228"/>
      <c r="E44" s="231" t="s">
        <v>421</v>
      </c>
      <c r="F44" s="228"/>
      <c r="G44" s="228" t="s">
        <v>422</v>
      </c>
      <c r="H44" s="228"/>
      <c r="I44" s="228"/>
      <c r="J44" s="228"/>
      <c r="K44" s="226"/>
    </row>
    <row r="45" s="1" customFormat="1" ht="15" customHeight="1">
      <c r="B45" s="229"/>
      <c r="C45" s="230"/>
      <c r="D45" s="228"/>
      <c r="E45" s="231" t="s">
        <v>111</v>
      </c>
      <c r="F45" s="228"/>
      <c r="G45" s="228" t="s">
        <v>423</v>
      </c>
      <c r="H45" s="228"/>
      <c r="I45" s="228"/>
      <c r="J45" s="228"/>
      <c r="K45" s="226"/>
    </row>
    <row r="46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="1" customFormat="1" ht="15" customHeight="1">
      <c r="B47" s="229"/>
      <c r="C47" s="230"/>
      <c r="D47" s="228" t="s">
        <v>424</v>
      </c>
      <c r="E47" s="228"/>
      <c r="F47" s="228"/>
      <c r="G47" s="228"/>
      <c r="H47" s="228"/>
      <c r="I47" s="228"/>
      <c r="J47" s="228"/>
      <c r="K47" s="226"/>
    </row>
    <row r="48" s="1" customFormat="1" ht="15" customHeight="1">
      <c r="B48" s="229"/>
      <c r="C48" s="230"/>
      <c r="D48" s="230"/>
      <c r="E48" s="228" t="s">
        <v>425</v>
      </c>
      <c r="F48" s="228"/>
      <c r="G48" s="228"/>
      <c r="H48" s="228"/>
      <c r="I48" s="228"/>
      <c r="J48" s="228"/>
      <c r="K48" s="226"/>
    </row>
    <row r="49" s="1" customFormat="1" ht="15" customHeight="1">
      <c r="B49" s="229"/>
      <c r="C49" s="230"/>
      <c r="D49" s="230"/>
      <c r="E49" s="228" t="s">
        <v>426</v>
      </c>
      <c r="F49" s="228"/>
      <c r="G49" s="228"/>
      <c r="H49" s="228"/>
      <c r="I49" s="228"/>
      <c r="J49" s="228"/>
      <c r="K49" s="226"/>
    </row>
    <row r="50" s="1" customFormat="1" ht="15" customHeight="1">
      <c r="B50" s="229"/>
      <c r="C50" s="230"/>
      <c r="D50" s="230"/>
      <c r="E50" s="228" t="s">
        <v>427</v>
      </c>
      <c r="F50" s="228"/>
      <c r="G50" s="228"/>
      <c r="H50" s="228"/>
      <c r="I50" s="228"/>
      <c r="J50" s="228"/>
      <c r="K50" s="226"/>
    </row>
    <row r="51" s="1" customFormat="1" ht="15" customHeight="1">
      <c r="B51" s="229"/>
      <c r="C51" s="230"/>
      <c r="D51" s="228" t="s">
        <v>428</v>
      </c>
      <c r="E51" s="228"/>
      <c r="F51" s="228"/>
      <c r="G51" s="228"/>
      <c r="H51" s="228"/>
      <c r="I51" s="228"/>
      <c r="J51" s="228"/>
      <c r="K51" s="226"/>
    </row>
    <row r="52" s="1" customFormat="1" ht="25.5" customHeight="1">
      <c r="B52" s="224"/>
      <c r="C52" s="225" t="s">
        <v>429</v>
      </c>
      <c r="D52" s="225"/>
      <c r="E52" s="225"/>
      <c r="F52" s="225"/>
      <c r="G52" s="225"/>
      <c r="H52" s="225"/>
      <c r="I52" s="225"/>
      <c r="J52" s="225"/>
      <c r="K52" s="226"/>
    </row>
    <row r="53" s="1" customFormat="1" ht="5.25" customHeight="1">
      <c r="B53" s="224"/>
      <c r="C53" s="227"/>
      <c r="D53" s="227"/>
      <c r="E53" s="227"/>
      <c r="F53" s="227"/>
      <c r="G53" s="227"/>
      <c r="H53" s="227"/>
      <c r="I53" s="227"/>
      <c r="J53" s="227"/>
      <c r="K53" s="226"/>
    </row>
    <row r="54" s="1" customFormat="1" ht="15" customHeight="1">
      <c r="B54" s="224"/>
      <c r="C54" s="228" t="s">
        <v>430</v>
      </c>
      <c r="D54" s="228"/>
      <c r="E54" s="228"/>
      <c r="F54" s="228"/>
      <c r="G54" s="228"/>
      <c r="H54" s="228"/>
      <c r="I54" s="228"/>
      <c r="J54" s="228"/>
      <c r="K54" s="226"/>
    </row>
    <row r="55" s="1" customFormat="1" ht="15" customHeight="1">
      <c r="B55" s="224"/>
      <c r="C55" s="228" t="s">
        <v>431</v>
      </c>
      <c r="D55" s="228"/>
      <c r="E55" s="228"/>
      <c r="F55" s="228"/>
      <c r="G55" s="228"/>
      <c r="H55" s="228"/>
      <c r="I55" s="228"/>
      <c r="J55" s="228"/>
      <c r="K55" s="226"/>
    </row>
    <row r="56" s="1" customFormat="1" ht="12.75" customHeight="1">
      <c r="B56" s="224"/>
      <c r="C56" s="228"/>
      <c r="D56" s="228"/>
      <c r="E56" s="228"/>
      <c r="F56" s="228"/>
      <c r="G56" s="228"/>
      <c r="H56" s="228"/>
      <c r="I56" s="228"/>
      <c r="J56" s="228"/>
      <c r="K56" s="226"/>
    </row>
    <row r="57" s="1" customFormat="1" ht="15" customHeight="1">
      <c r="B57" s="224"/>
      <c r="C57" s="228" t="s">
        <v>432</v>
      </c>
      <c r="D57" s="228"/>
      <c r="E57" s="228"/>
      <c r="F57" s="228"/>
      <c r="G57" s="228"/>
      <c r="H57" s="228"/>
      <c r="I57" s="228"/>
      <c r="J57" s="228"/>
      <c r="K57" s="226"/>
    </row>
    <row r="58" s="1" customFormat="1" ht="15" customHeight="1">
      <c r="B58" s="224"/>
      <c r="C58" s="230"/>
      <c r="D58" s="228" t="s">
        <v>433</v>
      </c>
      <c r="E58" s="228"/>
      <c r="F58" s="228"/>
      <c r="G58" s="228"/>
      <c r="H58" s="228"/>
      <c r="I58" s="228"/>
      <c r="J58" s="228"/>
      <c r="K58" s="226"/>
    </row>
    <row r="59" s="1" customFormat="1" ht="15" customHeight="1">
      <c r="B59" s="224"/>
      <c r="C59" s="230"/>
      <c r="D59" s="228" t="s">
        <v>434</v>
      </c>
      <c r="E59" s="228"/>
      <c r="F59" s="228"/>
      <c r="G59" s="228"/>
      <c r="H59" s="228"/>
      <c r="I59" s="228"/>
      <c r="J59" s="228"/>
      <c r="K59" s="226"/>
    </row>
    <row r="60" s="1" customFormat="1" ht="15" customHeight="1">
      <c r="B60" s="224"/>
      <c r="C60" s="230"/>
      <c r="D60" s="228" t="s">
        <v>435</v>
      </c>
      <c r="E60" s="228"/>
      <c r="F60" s="228"/>
      <c r="G60" s="228"/>
      <c r="H60" s="228"/>
      <c r="I60" s="228"/>
      <c r="J60" s="228"/>
      <c r="K60" s="226"/>
    </row>
    <row r="61" s="1" customFormat="1" ht="15" customHeight="1">
      <c r="B61" s="224"/>
      <c r="C61" s="230"/>
      <c r="D61" s="228" t="s">
        <v>436</v>
      </c>
      <c r="E61" s="228"/>
      <c r="F61" s="228"/>
      <c r="G61" s="228"/>
      <c r="H61" s="228"/>
      <c r="I61" s="228"/>
      <c r="J61" s="228"/>
      <c r="K61" s="226"/>
    </row>
    <row r="62" s="1" customFormat="1" ht="15" customHeight="1">
      <c r="B62" s="224"/>
      <c r="C62" s="230"/>
      <c r="D62" s="233" t="s">
        <v>437</v>
      </c>
      <c r="E62" s="233"/>
      <c r="F62" s="233"/>
      <c r="G62" s="233"/>
      <c r="H62" s="233"/>
      <c r="I62" s="233"/>
      <c r="J62" s="233"/>
      <c r="K62" s="226"/>
    </row>
    <row r="63" s="1" customFormat="1" ht="15" customHeight="1">
      <c r="B63" s="224"/>
      <c r="C63" s="230"/>
      <c r="D63" s="228" t="s">
        <v>438</v>
      </c>
      <c r="E63" s="228"/>
      <c r="F63" s="228"/>
      <c r="G63" s="228"/>
      <c r="H63" s="228"/>
      <c r="I63" s="228"/>
      <c r="J63" s="228"/>
      <c r="K63" s="226"/>
    </row>
    <row r="64" s="1" customFormat="1" ht="12.75" customHeight="1">
      <c r="B64" s="224"/>
      <c r="C64" s="230"/>
      <c r="D64" s="230"/>
      <c r="E64" s="234"/>
      <c r="F64" s="230"/>
      <c r="G64" s="230"/>
      <c r="H64" s="230"/>
      <c r="I64" s="230"/>
      <c r="J64" s="230"/>
      <c r="K64" s="226"/>
    </row>
    <row r="65" s="1" customFormat="1" ht="15" customHeight="1">
      <c r="B65" s="224"/>
      <c r="C65" s="230"/>
      <c r="D65" s="228" t="s">
        <v>439</v>
      </c>
      <c r="E65" s="228"/>
      <c r="F65" s="228"/>
      <c r="G65" s="228"/>
      <c r="H65" s="228"/>
      <c r="I65" s="228"/>
      <c r="J65" s="228"/>
      <c r="K65" s="226"/>
    </row>
    <row r="66" s="1" customFormat="1" ht="15" customHeight="1">
      <c r="B66" s="224"/>
      <c r="C66" s="230"/>
      <c r="D66" s="233" t="s">
        <v>440</v>
      </c>
      <c r="E66" s="233"/>
      <c r="F66" s="233"/>
      <c r="G66" s="233"/>
      <c r="H66" s="233"/>
      <c r="I66" s="233"/>
      <c r="J66" s="233"/>
      <c r="K66" s="226"/>
    </row>
    <row r="67" s="1" customFormat="1" ht="15" customHeight="1">
      <c r="B67" s="224"/>
      <c r="C67" s="230"/>
      <c r="D67" s="228" t="s">
        <v>441</v>
      </c>
      <c r="E67" s="228"/>
      <c r="F67" s="228"/>
      <c r="G67" s="228"/>
      <c r="H67" s="228"/>
      <c r="I67" s="228"/>
      <c r="J67" s="228"/>
      <c r="K67" s="226"/>
    </row>
    <row r="68" s="1" customFormat="1" ht="15" customHeight="1">
      <c r="B68" s="224"/>
      <c r="C68" s="230"/>
      <c r="D68" s="228" t="s">
        <v>442</v>
      </c>
      <c r="E68" s="228"/>
      <c r="F68" s="228"/>
      <c r="G68" s="228"/>
      <c r="H68" s="228"/>
      <c r="I68" s="228"/>
      <c r="J68" s="228"/>
      <c r="K68" s="226"/>
    </row>
    <row r="69" s="1" customFormat="1" ht="15" customHeight="1">
      <c r="B69" s="224"/>
      <c r="C69" s="230"/>
      <c r="D69" s="228" t="s">
        <v>443</v>
      </c>
      <c r="E69" s="228"/>
      <c r="F69" s="228"/>
      <c r="G69" s="228"/>
      <c r="H69" s="228"/>
      <c r="I69" s="228"/>
      <c r="J69" s="228"/>
      <c r="K69" s="226"/>
    </row>
    <row r="70" s="1" customFormat="1" ht="15" customHeight="1">
      <c r="B70" s="224"/>
      <c r="C70" s="230"/>
      <c r="D70" s="228" t="s">
        <v>444</v>
      </c>
      <c r="E70" s="228"/>
      <c r="F70" s="228"/>
      <c r="G70" s="228"/>
      <c r="H70" s="228"/>
      <c r="I70" s="228"/>
      <c r="J70" s="228"/>
      <c r="K70" s="226"/>
    </row>
    <row r="71" s="1" customFormat="1" ht="12.75" customHeight="1">
      <c r="B71" s="235"/>
      <c r="C71" s="236"/>
      <c r="D71" s="236"/>
      <c r="E71" s="236"/>
      <c r="F71" s="236"/>
      <c r="G71" s="236"/>
      <c r="H71" s="236"/>
      <c r="I71" s="236"/>
      <c r="J71" s="236"/>
      <c r="K71" s="237"/>
    </row>
    <row r="72" s="1" customFormat="1" ht="18.75" customHeight="1">
      <c r="B72" s="238"/>
      <c r="C72" s="238"/>
      <c r="D72" s="238"/>
      <c r="E72" s="238"/>
      <c r="F72" s="238"/>
      <c r="G72" s="238"/>
      <c r="H72" s="238"/>
      <c r="I72" s="238"/>
      <c r="J72" s="238"/>
      <c r="K72" s="239"/>
    </row>
    <row r="73" s="1" customFormat="1" ht="18.75" customHeight="1">
      <c r="B73" s="239"/>
      <c r="C73" s="239"/>
      <c r="D73" s="239"/>
      <c r="E73" s="239"/>
      <c r="F73" s="239"/>
      <c r="G73" s="239"/>
      <c r="H73" s="239"/>
      <c r="I73" s="239"/>
      <c r="J73" s="239"/>
      <c r="K73" s="239"/>
    </row>
    <row r="74" s="1" customFormat="1" ht="7.5" customHeight="1">
      <c r="B74" s="240"/>
      <c r="C74" s="241"/>
      <c r="D74" s="241"/>
      <c r="E74" s="241"/>
      <c r="F74" s="241"/>
      <c r="G74" s="241"/>
      <c r="H74" s="241"/>
      <c r="I74" s="241"/>
      <c r="J74" s="241"/>
      <c r="K74" s="242"/>
    </row>
    <row r="75" s="1" customFormat="1" ht="45" customHeight="1">
      <c r="B75" s="243"/>
      <c r="C75" s="244" t="s">
        <v>445</v>
      </c>
      <c r="D75" s="244"/>
      <c r="E75" s="244"/>
      <c r="F75" s="244"/>
      <c r="G75" s="244"/>
      <c r="H75" s="244"/>
      <c r="I75" s="244"/>
      <c r="J75" s="244"/>
      <c r="K75" s="245"/>
    </row>
    <row r="76" s="1" customFormat="1" ht="17.25" customHeight="1">
      <c r="B76" s="243"/>
      <c r="C76" s="246" t="s">
        <v>446</v>
      </c>
      <c r="D76" s="246"/>
      <c r="E76" s="246"/>
      <c r="F76" s="246" t="s">
        <v>447</v>
      </c>
      <c r="G76" s="247"/>
      <c r="H76" s="246" t="s">
        <v>57</v>
      </c>
      <c r="I76" s="246" t="s">
        <v>60</v>
      </c>
      <c r="J76" s="246" t="s">
        <v>448</v>
      </c>
      <c r="K76" s="245"/>
    </row>
    <row r="77" s="1" customFormat="1" ht="17.25" customHeight="1">
      <c r="B77" s="243"/>
      <c r="C77" s="248" t="s">
        <v>449</v>
      </c>
      <c r="D77" s="248"/>
      <c r="E77" s="248"/>
      <c r="F77" s="249" t="s">
        <v>450</v>
      </c>
      <c r="G77" s="250"/>
      <c r="H77" s="248"/>
      <c r="I77" s="248"/>
      <c r="J77" s="248" t="s">
        <v>451</v>
      </c>
      <c r="K77" s="245"/>
    </row>
    <row r="78" s="1" customFormat="1" ht="5.25" customHeight="1">
      <c r="B78" s="243"/>
      <c r="C78" s="251"/>
      <c r="D78" s="251"/>
      <c r="E78" s="251"/>
      <c r="F78" s="251"/>
      <c r="G78" s="252"/>
      <c r="H78" s="251"/>
      <c r="I78" s="251"/>
      <c r="J78" s="251"/>
      <c r="K78" s="245"/>
    </row>
    <row r="79" s="1" customFormat="1" ht="15" customHeight="1">
      <c r="B79" s="243"/>
      <c r="C79" s="231" t="s">
        <v>56</v>
      </c>
      <c r="D79" s="253"/>
      <c r="E79" s="253"/>
      <c r="F79" s="254" t="s">
        <v>452</v>
      </c>
      <c r="G79" s="255"/>
      <c r="H79" s="231" t="s">
        <v>453</v>
      </c>
      <c r="I79" s="231" t="s">
        <v>454</v>
      </c>
      <c r="J79" s="231">
        <v>20</v>
      </c>
      <c r="K79" s="245"/>
    </row>
    <row r="80" s="1" customFormat="1" ht="15" customHeight="1">
      <c r="B80" s="243"/>
      <c r="C80" s="231" t="s">
        <v>455</v>
      </c>
      <c r="D80" s="231"/>
      <c r="E80" s="231"/>
      <c r="F80" s="254" t="s">
        <v>452</v>
      </c>
      <c r="G80" s="255"/>
      <c r="H80" s="231" t="s">
        <v>456</v>
      </c>
      <c r="I80" s="231" t="s">
        <v>454</v>
      </c>
      <c r="J80" s="231">
        <v>120</v>
      </c>
      <c r="K80" s="245"/>
    </row>
    <row r="81" s="1" customFormat="1" ht="15" customHeight="1">
      <c r="B81" s="256"/>
      <c r="C81" s="231" t="s">
        <v>457</v>
      </c>
      <c r="D81" s="231"/>
      <c r="E81" s="231"/>
      <c r="F81" s="254" t="s">
        <v>458</v>
      </c>
      <c r="G81" s="255"/>
      <c r="H81" s="231" t="s">
        <v>459</v>
      </c>
      <c r="I81" s="231" t="s">
        <v>454</v>
      </c>
      <c r="J81" s="231">
        <v>50</v>
      </c>
      <c r="K81" s="245"/>
    </row>
    <row r="82" s="1" customFormat="1" ht="15" customHeight="1">
      <c r="B82" s="256"/>
      <c r="C82" s="231" t="s">
        <v>460</v>
      </c>
      <c r="D82" s="231"/>
      <c r="E82" s="231"/>
      <c r="F82" s="254" t="s">
        <v>452</v>
      </c>
      <c r="G82" s="255"/>
      <c r="H82" s="231" t="s">
        <v>461</v>
      </c>
      <c r="I82" s="231" t="s">
        <v>462</v>
      </c>
      <c r="J82" s="231"/>
      <c r="K82" s="245"/>
    </row>
    <row r="83" s="1" customFormat="1" ht="15" customHeight="1">
      <c r="B83" s="256"/>
      <c r="C83" s="257" t="s">
        <v>463</v>
      </c>
      <c r="D83" s="257"/>
      <c r="E83" s="257"/>
      <c r="F83" s="258" t="s">
        <v>458</v>
      </c>
      <c r="G83" s="257"/>
      <c r="H83" s="257" t="s">
        <v>464</v>
      </c>
      <c r="I83" s="257" t="s">
        <v>454</v>
      </c>
      <c r="J83" s="257">
        <v>15</v>
      </c>
      <c r="K83" s="245"/>
    </row>
    <row r="84" s="1" customFormat="1" ht="15" customHeight="1">
      <c r="B84" s="256"/>
      <c r="C84" s="257" t="s">
        <v>465</v>
      </c>
      <c r="D84" s="257"/>
      <c r="E84" s="257"/>
      <c r="F84" s="258" t="s">
        <v>458</v>
      </c>
      <c r="G84" s="257"/>
      <c r="H84" s="257" t="s">
        <v>466</v>
      </c>
      <c r="I84" s="257" t="s">
        <v>454</v>
      </c>
      <c r="J84" s="257">
        <v>15</v>
      </c>
      <c r="K84" s="245"/>
    </row>
    <row r="85" s="1" customFormat="1" ht="15" customHeight="1">
      <c r="B85" s="256"/>
      <c r="C85" s="257" t="s">
        <v>467</v>
      </c>
      <c r="D85" s="257"/>
      <c r="E85" s="257"/>
      <c r="F85" s="258" t="s">
        <v>458</v>
      </c>
      <c r="G85" s="257"/>
      <c r="H85" s="257" t="s">
        <v>468</v>
      </c>
      <c r="I85" s="257" t="s">
        <v>454</v>
      </c>
      <c r="J85" s="257">
        <v>20</v>
      </c>
      <c r="K85" s="245"/>
    </row>
    <row r="86" s="1" customFormat="1" ht="15" customHeight="1">
      <c r="B86" s="256"/>
      <c r="C86" s="257" t="s">
        <v>469</v>
      </c>
      <c r="D86" s="257"/>
      <c r="E86" s="257"/>
      <c r="F86" s="258" t="s">
        <v>458</v>
      </c>
      <c r="G86" s="257"/>
      <c r="H86" s="257" t="s">
        <v>470</v>
      </c>
      <c r="I86" s="257" t="s">
        <v>454</v>
      </c>
      <c r="J86" s="257">
        <v>20</v>
      </c>
      <c r="K86" s="245"/>
    </row>
    <row r="87" s="1" customFormat="1" ht="15" customHeight="1">
      <c r="B87" s="256"/>
      <c r="C87" s="231" t="s">
        <v>471</v>
      </c>
      <c r="D87" s="231"/>
      <c r="E87" s="231"/>
      <c r="F87" s="254" t="s">
        <v>458</v>
      </c>
      <c r="G87" s="255"/>
      <c r="H87" s="231" t="s">
        <v>472</v>
      </c>
      <c r="I87" s="231" t="s">
        <v>454</v>
      </c>
      <c r="J87" s="231">
        <v>50</v>
      </c>
      <c r="K87" s="245"/>
    </row>
    <row r="88" s="1" customFormat="1" ht="15" customHeight="1">
      <c r="B88" s="256"/>
      <c r="C88" s="231" t="s">
        <v>473</v>
      </c>
      <c r="D88" s="231"/>
      <c r="E88" s="231"/>
      <c r="F88" s="254" t="s">
        <v>458</v>
      </c>
      <c r="G88" s="255"/>
      <c r="H88" s="231" t="s">
        <v>474</v>
      </c>
      <c r="I88" s="231" t="s">
        <v>454</v>
      </c>
      <c r="J88" s="231">
        <v>20</v>
      </c>
      <c r="K88" s="245"/>
    </row>
    <row r="89" s="1" customFormat="1" ht="15" customHeight="1">
      <c r="B89" s="256"/>
      <c r="C89" s="231" t="s">
        <v>475</v>
      </c>
      <c r="D89" s="231"/>
      <c r="E89" s="231"/>
      <c r="F89" s="254" t="s">
        <v>458</v>
      </c>
      <c r="G89" s="255"/>
      <c r="H89" s="231" t="s">
        <v>476</v>
      </c>
      <c r="I89" s="231" t="s">
        <v>454</v>
      </c>
      <c r="J89" s="231">
        <v>20</v>
      </c>
      <c r="K89" s="245"/>
    </row>
    <row r="90" s="1" customFormat="1" ht="15" customHeight="1">
      <c r="B90" s="256"/>
      <c r="C90" s="231" t="s">
        <v>477</v>
      </c>
      <c r="D90" s="231"/>
      <c r="E90" s="231"/>
      <c r="F90" s="254" t="s">
        <v>458</v>
      </c>
      <c r="G90" s="255"/>
      <c r="H90" s="231" t="s">
        <v>478</v>
      </c>
      <c r="I90" s="231" t="s">
        <v>454</v>
      </c>
      <c r="J90" s="231">
        <v>50</v>
      </c>
      <c r="K90" s="245"/>
    </row>
    <row r="91" s="1" customFormat="1" ht="15" customHeight="1">
      <c r="B91" s="256"/>
      <c r="C91" s="231" t="s">
        <v>479</v>
      </c>
      <c r="D91" s="231"/>
      <c r="E91" s="231"/>
      <c r="F91" s="254" t="s">
        <v>458</v>
      </c>
      <c r="G91" s="255"/>
      <c r="H91" s="231" t="s">
        <v>479</v>
      </c>
      <c r="I91" s="231" t="s">
        <v>454</v>
      </c>
      <c r="J91" s="231">
        <v>50</v>
      </c>
      <c r="K91" s="245"/>
    </row>
    <row r="92" s="1" customFormat="1" ht="15" customHeight="1">
      <c r="B92" s="256"/>
      <c r="C92" s="231" t="s">
        <v>480</v>
      </c>
      <c r="D92" s="231"/>
      <c r="E92" s="231"/>
      <c r="F92" s="254" t="s">
        <v>458</v>
      </c>
      <c r="G92" s="255"/>
      <c r="H92" s="231" t="s">
        <v>481</v>
      </c>
      <c r="I92" s="231" t="s">
        <v>454</v>
      </c>
      <c r="J92" s="231">
        <v>255</v>
      </c>
      <c r="K92" s="245"/>
    </row>
    <row r="93" s="1" customFormat="1" ht="15" customHeight="1">
      <c r="B93" s="256"/>
      <c r="C93" s="231" t="s">
        <v>482</v>
      </c>
      <c r="D93" s="231"/>
      <c r="E93" s="231"/>
      <c r="F93" s="254" t="s">
        <v>452</v>
      </c>
      <c r="G93" s="255"/>
      <c r="H93" s="231" t="s">
        <v>483</v>
      </c>
      <c r="I93" s="231" t="s">
        <v>484</v>
      </c>
      <c r="J93" s="231"/>
      <c r="K93" s="245"/>
    </row>
    <row r="94" s="1" customFormat="1" ht="15" customHeight="1">
      <c r="B94" s="256"/>
      <c r="C94" s="231" t="s">
        <v>485</v>
      </c>
      <c r="D94" s="231"/>
      <c r="E94" s="231"/>
      <c r="F94" s="254" t="s">
        <v>452</v>
      </c>
      <c r="G94" s="255"/>
      <c r="H94" s="231" t="s">
        <v>486</v>
      </c>
      <c r="I94" s="231" t="s">
        <v>487</v>
      </c>
      <c r="J94" s="231"/>
      <c r="K94" s="245"/>
    </row>
    <row r="95" s="1" customFormat="1" ht="15" customHeight="1">
      <c r="B95" s="256"/>
      <c r="C95" s="231" t="s">
        <v>488</v>
      </c>
      <c r="D95" s="231"/>
      <c r="E95" s="231"/>
      <c r="F95" s="254" t="s">
        <v>452</v>
      </c>
      <c r="G95" s="255"/>
      <c r="H95" s="231" t="s">
        <v>488</v>
      </c>
      <c r="I95" s="231" t="s">
        <v>487</v>
      </c>
      <c r="J95" s="231"/>
      <c r="K95" s="245"/>
    </row>
    <row r="96" s="1" customFormat="1" ht="15" customHeight="1">
      <c r="B96" s="256"/>
      <c r="C96" s="231" t="s">
        <v>41</v>
      </c>
      <c r="D96" s="231"/>
      <c r="E96" s="231"/>
      <c r="F96" s="254" t="s">
        <v>452</v>
      </c>
      <c r="G96" s="255"/>
      <c r="H96" s="231" t="s">
        <v>489</v>
      </c>
      <c r="I96" s="231" t="s">
        <v>487</v>
      </c>
      <c r="J96" s="231"/>
      <c r="K96" s="245"/>
    </row>
    <row r="97" s="1" customFormat="1" ht="15" customHeight="1">
      <c r="B97" s="256"/>
      <c r="C97" s="231" t="s">
        <v>51</v>
      </c>
      <c r="D97" s="231"/>
      <c r="E97" s="231"/>
      <c r="F97" s="254" t="s">
        <v>452</v>
      </c>
      <c r="G97" s="255"/>
      <c r="H97" s="231" t="s">
        <v>490</v>
      </c>
      <c r="I97" s="231" t="s">
        <v>487</v>
      </c>
      <c r="J97" s="231"/>
      <c r="K97" s="245"/>
    </row>
    <row r="98" s="1" customFormat="1" ht="15" customHeight="1">
      <c r="B98" s="259"/>
      <c r="C98" s="260"/>
      <c r="D98" s="260"/>
      <c r="E98" s="260"/>
      <c r="F98" s="260"/>
      <c r="G98" s="260"/>
      <c r="H98" s="260"/>
      <c r="I98" s="260"/>
      <c r="J98" s="260"/>
      <c r="K98" s="261"/>
    </row>
    <row r="99" s="1" customFormat="1" ht="18.7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2"/>
    </row>
    <row r="100" s="1" customFormat="1" ht="18.75" customHeight="1"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</row>
    <row r="101" s="1" customFormat="1" ht="7.5" customHeight="1">
      <c r="B101" s="240"/>
      <c r="C101" s="241"/>
      <c r="D101" s="241"/>
      <c r="E101" s="241"/>
      <c r="F101" s="241"/>
      <c r="G101" s="241"/>
      <c r="H101" s="241"/>
      <c r="I101" s="241"/>
      <c r="J101" s="241"/>
      <c r="K101" s="242"/>
    </row>
    <row r="102" s="1" customFormat="1" ht="45" customHeight="1">
      <c r="B102" s="243"/>
      <c r="C102" s="244" t="s">
        <v>491</v>
      </c>
      <c r="D102" s="244"/>
      <c r="E102" s="244"/>
      <c r="F102" s="244"/>
      <c r="G102" s="244"/>
      <c r="H102" s="244"/>
      <c r="I102" s="244"/>
      <c r="J102" s="244"/>
      <c r="K102" s="245"/>
    </row>
    <row r="103" s="1" customFormat="1" ht="17.25" customHeight="1">
      <c r="B103" s="243"/>
      <c r="C103" s="246" t="s">
        <v>446</v>
      </c>
      <c r="D103" s="246"/>
      <c r="E103" s="246"/>
      <c r="F103" s="246" t="s">
        <v>447</v>
      </c>
      <c r="G103" s="247"/>
      <c r="H103" s="246" t="s">
        <v>57</v>
      </c>
      <c r="I103" s="246" t="s">
        <v>60</v>
      </c>
      <c r="J103" s="246" t="s">
        <v>448</v>
      </c>
      <c r="K103" s="245"/>
    </row>
    <row r="104" s="1" customFormat="1" ht="17.25" customHeight="1">
      <c r="B104" s="243"/>
      <c r="C104" s="248" t="s">
        <v>449</v>
      </c>
      <c r="D104" s="248"/>
      <c r="E104" s="248"/>
      <c r="F104" s="249" t="s">
        <v>450</v>
      </c>
      <c r="G104" s="250"/>
      <c r="H104" s="248"/>
      <c r="I104" s="248"/>
      <c r="J104" s="248" t="s">
        <v>451</v>
      </c>
      <c r="K104" s="245"/>
    </row>
    <row r="105" s="1" customFormat="1" ht="5.25" customHeight="1">
      <c r="B105" s="243"/>
      <c r="C105" s="246"/>
      <c r="D105" s="246"/>
      <c r="E105" s="246"/>
      <c r="F105" s="246"/>
      <c r="G105" s="264"/>
      <c r="H105" s="246"/>
      <c r="I105" s="246"/>
      <c r="J105" s="246"/>
      <c r="K105" s="245"/>
    </row>
    <row r="106" s="1" customFormat="1" ht="15" customHeight="1">
      <c r="B106" s="243"/>
      <c r="C106" s="231" t="s">
        <v>56</v>
      </c>
      <c r="D106" s="253"/>
      <c r="E106" s="253"/>
      <c r="F106" s="254" t="s">
        <v>452</v>
      </c>
      <c r="G106" s="231"/>
      <c r="H106" s="231" t="s">
        <v>492</v>
      </c>
      <c r="I106" s="231" t="s">
        <v>454</v>
      </c>
      <c r="J106" s="231">
        <v>20</v>
      </c>
      <c r="K106" s="245"/>
    </row>
    <row r="107" s="1" customFormat="1" ht="15" customHeight="1">
      <c r="B107" s="243"/>
      <c r="C107" s="231" t="s">
        <v>455</v>
      </c>
      <c r="D107" s="231"/>
      <c r="E107" s="231"/>
      <c r="F107" s="254" t="s">
        <v>452</v>
      </c>
      <c r="G107" s="231"/>
      <c r="H107" s="231" t="s">
        <v>492</v>
      </c>
      <c r="I107" s="231" t="s">
        <v>454</v>
      </c>
      <c r="J107" s="231">
        <v>120</v>
      </c>
      <c r="K107" s="245"/>
    </row>
    <row r="108" s="1" customFormat="1" ht="15" customHeight="1">
      <c r="B108" s="256"/>
      <c r="C108" s="231" t="s">
        <v>457</v>
      </c>
      <c r="D108" s="231"/>
      <c r="E108" s="231"/>
      <c r="F108" s="254" t="s">
        <v>458</v>
      </c>
      <c r="G108" s="231"/>
      <c r="H108" s="231" t="s">
        <v>492</v>
      </c>
      <c r="I108" s="231" t="s">
        <v>454</v>
      </c>
      <c r="J108" s="231">
        <v>50</v>
      </c>
      <c r="K108" s="245"/>
    </row>
    <row r="109" s="1" customFormat="1" ht="15" customHeight="1">
      <c r="B109" s="256"/>
      <c r="C109" s="231" t="s">
        <v>460</v>
      </c>
      <c r="D109" s="231"/>
      <c r="E109" s="231"/>
      <c r="F109" s="254" t="s">
        <v>452</v>
      </c>
      <c r="G109" s="231"/>
      <c r="H109" s="231" t="s">
        <v>492</v>
      </c>
      <c r="I109" s="231" t="s">
        <v>462</v>
      </c>
      <c r="J109" s="231"/>
      <c r="K109" s="245"/>
    </row>
    <row r="110" s="1" customFormat="1" ht="15" customHeight="1">
      <c r="B110" s="256"/>
      <c r="C110" s="231" t="s">
        <v>471</v>
      </c>
      <c r="D110" s="231"/>
      <c r="E110" s="231"/>
      <c r="F110" s="254" t="s">
        <v>458</v>
      </c>
      <c r="G110" s="231"/>
      <c r="H110" s="231" t="s">
        <v>492</v>
      </c>
      <c r="I110" s="231" t="s">
        <v>454</v>
      </c>
      <c r="J110" s="231">
        <v>50</v>
      </c>
      <c r="K110" s="245"/>
    </row>
    <row r="111" s="1" customFormat="1" ht="15" customHeight="1">
      <c r="B111" s="256"/>
      <c r="C111" s="231" t="s">
        <v>479</v>
      </c>
      <c r="D111" s="231"/>
      <c r="E111" s="231"/>
      <c r="F111" s="254" t="s">
        <v>458</v>
      </c>
      <c r="G111" s="231"/>
      <c r="H111" s="231" t="s">
        <v>492</v>
      </c>
      <c r="I111" s="231" t="s">
        <v>454</v>
      </c>
      <c r="J111" s="231">
        <v>50</v>
      </c>
      <c r="K111" s="245"/>
    </row>
    <row r="112" s="1" customFormat="1" ht="15" customHeight="1">
      <c r="B112" s="256"/>
      <c r="C112" s="231" t="s">
        <v>477</v>
      </c>
      <c r="D112" s="231"/>
      <c r="E112" s="231"/>
      <c r="F112" s="254" t="s">
        <v>458</v>
      </c>
      <c r="G112" s="231"/>
      <c r="H112" s="231" t="s">
        <v>492</v>
      </c>
      <c r="I112" s="231" t="s">
        <v>454</v>
      </c>
      <c r="J112" s="231">
        <v>50</v>
      </c>
      <c r="K112" s="245"/>
    </row>
    <row r="113" s="1" customFormat="1" ht="15" customHeight="1">
      <c r="B113" s="256"/>
      <c r="C113" s="231" t="s">
        <v>56</v>
      </c>
      <c r="D113" s="231"/>
      <c r="E113" s="231"/>
      <c r="F113" s="254" t="s">
        <v>452</v>
      </c>
      <c r="G113" s="231"/>
      <c r="H113" s="231" t="s">
        <v>493</v>
      </c>
      <c r="I113" s="231" t="s">
        <v>454</v>
      </c>
      <c r="J113" s="231">
        <v>20</v>
      </c>
      <c r="K113" s="245"/>
    </row>
    <row r="114" s="1" customFormat="1" ht="15" customHeight="1">
      <c r="B114" s="256"/>
      <c r="C114" s="231" t="s">
        <v>494</v>
      </c>
      <c r="D114" s="231"/>
      <c r="E114" s="231"/>
      <c r="F114" s="254" t="s">
        <v>452</v>
      </c>
      <c r="G114" s="231"/>
      <c r="H114" s="231" t="s">
        <v>495</v>
      </c>
      <c r="I114" s="231" t="s">
        <v>454</v>
      </c>
      <c r="J114" s="231">
        <v>120</v>
      </c>
      <c r="K114" s="245"/>
    </row>
    <row r="115" s="1" customFormat="1" ht="15" customHeight="1">
      <c r="B115" s="256"/>
      <c r="C115" s="231" t="s">
        <v>41</v>
      </c>
      <c r="D115" s="231"/>
      <c r="E115" s="231"/>
      <c r="F115" s="254" t="s">
        <v>452</v>
      </c>
      <c r="G115" s="231"/>
      <c r="H115" s="231" t="s">
        <v>496</v>
      </c>
      <c r="I115" s="231" t="s">
        <v>487</v>
      </c>
      <c r="J115" s="231"/>
      <c r="K115" s="245"/>
    </row>
    <row r="116" s="1" customFormat="1" ht="15" customHeight="1">
      <c r="B116" s="256"/>
      <c r="C116" s="231" t="s">
        <v>51</v>
      </c>
      <c r="D116" s="231"/>
      <c r="E116" s="231"/>
      <c r="F116" s="254" t="s">
        <v>452</v>
      </c>
      <c r="G116" s="231"/>
      <c r="H116" s="231" t="s">
        <v>497</v>
      </c>
      <c r="I116" s="231" t="s">
        <v>487</v>
      </c>
      <c r="J116" s="231"/>
      <c r="K116" s="245"/>
    </row>
    <row r="117" s="1" customFormat="1" ht="15" customHeight="1">
      <c r="B117" s="256"/>
      <c r="C117" s="231" t="s">
        <v>60</v>
      </c>
      <c r="D117" s="231"/>
      <c r="E117" s="231"/>
      <c r="F117" s="254" t="s">
        <v>452</v>
      </c>
      <c r="G117" s="231"/>
      <c r="H117" s="231" t="s">
        <v>498</v>
      </c>
      <c r="I117" s="231" t="s">
        <v>499</v>
      </c>
      <c r="J117" s="231"/>
      <c r="K117" s="245"/>
    </row>
    <row r="118" s="1" customFormat="1" ht="15" customHeight="1">
      <c r="B118" s="259"/>
      <c r="C118" s="265"/>
      <c r="D118" s="265"/>
      <c r="E118" s="265"/>
      <c r="F118" s="265"/>
      <c r="G118" s="265"/>
      <c r="H118" s="265"/>
      <c r="I118" s="265"/>
      <c r="J118" s="265"/>
      <c r="K118" s="261"/>
    </row>
    <row r="119" s="1" customFormat="1" ht="18.75" customHeight="1">
      <c r="B119" s="266"/>
      <c r="C119" s="267"/>
      <c r="D119" s="267"/>
      <c r="E119" s="267"/>
      <c r="F119" s="268"/>
      <c r="G119" s="267"/>
      <c r="H119" s="267"/>
      <c r="I119" s="267"/>
      <c r="J119" s="267"/>
      <c r="K119" s="266"/>
    </row>
    <row r="120" s="1" customFormat="1" ht="18.75" customHeight="1"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</row>
    <row r="121" s="1" customFormat="1" ht="7.5" customHeight="1">
      <c r="B121" s="269"/>
      <c r="C121" s="270"/>
      <c r="D121" s="270"/>
      <c r="E121" s="270"/>
      <c r="F121" s="270"/>
      <c r="G121" s="270"/>
      <c r="H121" s="270"/>
      <c r="I121" s="270"/>
      <c r="J121" s="270"/>
      <c r="K121" s="271"/>
    </row>
    <row r="122" s="1" customFormat="1" ht="45" customHeight="1">
      <c r="B122" s="272"/>
      <c r="C122" s="222" t="s">
        <v>500</v>
      </c>
      <c r="D122" s="222"/>
      <c r="E122" s="222"/>
      <c r="F122" s="222"/>
      <c r="G122" s="222"/>
      <c r="H122" s="222"/>
      <c r="I122" s="222"/>
      <c r="J122" s="222"/>
      <c r="K122" s="273"/>
    </row>
    <row r="123" s="1" customFormat="1" ht="17.25" customHeight="1">
      <c r="B123" s="274"/>
      <c r="C123" s="246" t="s">
        <v>446</v>
      </c>
      <c r="D123" s="246"/>
      <c r="E123" s="246"/>
      <c r="F123" s="246" t="s">
        <v>447</v>
      </c>
      <c r="G123" s="247"/>
      <c r="H123" s="246" t="s">
        <v>57</v>
      </c>
      <c r="I123" s="246" t="s">
        <v>60</v>
      </c>
      <c r="J123" s="246" t="s">
        <v>448</v>
      </c>
      <c r="K123" s="275"/>
    </row>
    <row r="124" s="1" customFormat="1" ht="17.25" customHeight="1">
      <c r="B124" s="274"/>
      <c r="C124" s="248" t="s">
        <v>449</v>
      </c>
      <c r="D124" s="248"/>
      <c r="E124" s="248"/>
      <c r="F124" s="249" t="s">
        <v>450</v>
      </c>
      <c r="G124" s="250"/>
      <c r="H124" s="248"/>
      <c r="I124" s="248"/>
      <c r="J124" s="248" t="s">
        <v>451</v>
      </c>
      <c r="K124" s="275"/>
    </row>
    <row r="125" s="1" customFormat="1" ht="5.25" customHeight="1">
      <c r="B125" s="276"/>
      <c r="C125" s="251"/>
      <c r="D125" s="251"/>
      <c r="E125" s="251"/>
      <c r="F125" s="251"/>
      <c r="G125" s="277"/>
      <c r="H125" s="251"/>
      <c r="I125" s="251"/>
      <c r="J125" s="251"/>
      <c r="K125" s="278"/>
    </row>
    <row r="126" s="1" customFormat="1" ht="15" customHeight="1">
      <c r="B126" s="276"/>
      <c r="C126" s="231" t="s">
        <v>455</v>
      </c>
      <c r="D126" s="253"/>
      <c r="E126" s="253"/>
      <c r="F126" s="254" t="s">
        <v>452</v>
      </c>
      <c r="G126" s="231"/>
      <c r="H126" s="231" t="s">
        <v>492</v>
      </c>
      <c r="I126" s="231" t="s">
        <v>454</v>
      </c>
      <c r="J126" s="231">
        <v>120</v>
      </c>
      <c r="K126" s="279"/>
    </row>
    <row r="127" s="1" customFormat="1" ht="15" customHeight="1">
      <c r="B127" s="276"/>
      <c r="C127" s="231" t="s">
        <v>501</v>
      </c>
      <c r="D127" s="231"/>
      <c r="E127" s="231"/>
      <c r="F127" s="254" t="s">
        <v>452</v>
      </c>
      <c r="G127" s="231"/>
      <c r="H127" s="231" t="s">
        <v>502</v>
      </c>
      <c r="I127" s="231" t="s">
        <v>454</v>
      </c>
      <c r="J127" s="231" t="s">
        <v>503</v>
      </c>
      <c r="K127" s="279"/>
    </row>
    <row r="128" s="1" customFormat="1" ht="15" customHeight="1">
      <c r="B128" s="276"/>
      <c r="C128" s="231" t="s">
        <v>400</v>
      </c>
      <c r="D128" s="231"/>
      <c r="E128" s="231"/>
      <c r="F128" s="254" t="s">
        <v>452</v>
      </c>
      <c r="G128" s="231"/>
      <c r="H128" s="231" t="s">
        <v>504</v>
      </c>
      <c r="I128" s="231" t="s">
        <v>454</v>
      </c>
      <c r="J128" s="231" t="s">
        <v>503</v>
      </c>
      <c r="K128" s="279"/>
    </row>
    <row r="129" s="1" customFormat="1" ht="15" customHeight="1">
      <c r="B129" s="276"/>
      <c r="C129" s="231" t="s">
        <v>463</v>
      </c>
      <c r="D129" s="231"/>
      <c r="E129" s="231"/>
      <c r="F129" s="254" t="s">
        <v>458</v>
      </c>
      <c r="G129" s="231"/>
      <c r="H129" s="231" t="s">
        <v>464</v>
      </c>
      <c r="I129" s="231" t="s">
        <v>454</v>
      </c>
      <c r="J129" s="231">
        <v>15</v>
      </c>
      <c r="K129" s="279"/>
    </row>
    <row r="130" s="1" customFormat="1" ht="15" customHeight="1">
      <c r="B130" s="276"/>
      <c r="C130" s="257" t="s">
        <v>465</v>
      </c>
      <c r="D130" s="257"/>
      <c r="E130" s="257"/>
      <c r="F130" s="258" t="s">
        <v>458</v>
      </c>
      <c r="G130" s="257"/>
      <c r="H130" s="257" t="s">
        <v>466</v>
      </c>
      <c r="I130" s="257" t="s">
        <v>454</v>
      </c>
      <c r="J130" s="257">
        <v>15</v>
      </c>
      <c r="K130" s="279"/>
    </row>
    <row r="131" s="1" customFormat="1" ht="15" customHeight="1">
      <c r="B131" s="276"/>
      <c r="C131" s="257" t="s">
        <v>467</v>
      </c>
      <c r="D131" s="257"/>
      <c r="E131" s="257"/>
      <c r="F131" s="258" t="s">
        <v>458</v>
      </c>
      <c r="G131" s="257"/>
      <c r="H131" s="257" t="s">
        <v>468</v>
      </c>
      <c r="I131" s="257" t="s">
        <v>454</v>
      </c>
      <c r="J131" s="257">
        <v>20</v>
      </c>
      <c r="K131" s="279"/>
    </row>
    <row r="132" s="1" customFormat="1" ht="15" customHeight="1">
      <c r="B132" s="276"/>
      <c r="C132" s="257" t="s">
        <v>469</v>
      </c>
      <c r="D132" s="257"/>
      <c r="E132" s="257"/>
      <c r="F132" s="258" t="s">
        <v>458</v>
      </c>
      <c r="G132" s="257"/>
      <c r="H132" s="257" t="s">
        <v>470</v>
      </c>
      <c r="I132" s="257" t="s">
        <v>454</v>
      </c>
      <c r="J132" s="257">
        <v>20</v>
      </c>
      <c r="K132" s="279"/>
    </row>
    <row r="133" s="1" customFormat="1" ht="15" customHeight="1">
      <c r="B133" s="276"/>
      <c r="C133" s="231" t="s">
        <v>457</v>
      </c>
      <c r="D133" s="231"/>
      <c r="E133" s="231"/>
      <c r="F133" s="254" t="s">
        <v>458</v>
      </c>
      <c r="G133" s="231"/>
      <c r="H133" s="231" t="s">
        <v>492</v>
      </c>
      <c r="I133" s="231" t="s">
        <v>454</v>
      </c>
      <c r="J133" s="231">
        <v>50</v>
      </c>
      <c r="K133" s="279"/>
    </row>
    <row r="134" s="1" customFormat="1" ht="15" customHeight="1">
      <c r="B134" s="276"/>
      <c r="C134" s="231" t="s">
        <v>471</v>
      </c>
      <c r="D134" s="231"/>
      <c r="E134" s="231"/>
      <c r="F134" s="254" t="s">
        <v>458</v>
      </c>
      <c r="G134" s="231"/>
      <c r="H134" s="231" t="s">
        <v>492</v>
      </c>
      <c r="I134" s="231" t="s">
        <v>454</v>
      </c>
      <c r="J134" s="231">
        <v>50</v>
      </c>
      <c r="K134" s="279"/>
    </row>
    <row r="135" s="1" customFormat="1" ht="15" customHeight="1">
      <c r="B135" s="276"/>
      <c r="C135" s="231" t="s">
        <v>477</v>
      </c>
      <c r="D135" s="231"/>
      <c r="E135" s="231"/>
      <c r="F135" s="254" t="s">
        <v>458</v>
      </c>
      <c r="G135" s="231"/>
      <c r="H135" s="231" t="s">
        <v>492</v>
      </c>
      <c r="I135" s="231" t="s">
        <v>454</v>
      </c>
      <c r="J135" s="231">
        <v>50</v>
      </c>
      <c r="K135" s="279"/>
    </row>
    <row r="136" s="1" customFormat="1" ht="15" customHeight="1">
      <c r="B136" s="276"/>
      <c r="C136" s="231" t="s">
        <v>479</v>
      </c>
      <c r="D136" s="231"/>
      <c r="E136" s="231"/>
      <c r="F136" s="254" t="s">
        <v>458</v>
      </c>
      <c r="G136" s="231"/>
      <c r="H136" s="231" t="s">
        <v>492</v>
      </c>
      <c r="I136" s="231" t="s">
        <v>454</v>
      </c>
      <c r="J136" s="231">
        <v>50</v>
      </c>
      <c r="K136" s="279"/>
    </row>
    <row r="137" s="1" customFormat="1" ht="15" customHeight="1">
      <c r="B137" s="276"/>
      <c r="C137" s="231" t="s">
        <v>480</v>
      </c>
      <c r="D137" s="231"/>
      <c r="E137" s="231"/>
      <c r="F137" s="254" t="s">
        <v>458</v>
      </c>
      <c r="G137" s="231"/>
      <c r="H137" s="231" t="s">
        <v>505</v>
      </c>
      <c r="I137" s="231" t="s">
        <v>454</v>
      </c>
      <c r="J137" s="231">
        <v>255</v>
      </c>
      <c r="K137" s="279"/>
    </row>
    <row r="138" s="1" customFormat="1" ht="15" customHeight="1">
      <c r="B138" s="276"/>
      <c r="C138" s="231" t="s">
        <v>482</v>
      </c>
      <c r="D138" s="231"/>
      <c r="E138" s="231"/>
      <c r="F138" s="254" t="s">
        <v>452</v>
      </c>
      <c r="G138" s="231"/>
      <c r="H138" s="231" t="s">
        <v>506</v>
      </c>
      <c r="I138" s="231" t="s">
        <v>484</v>
      </c>
      <c r="J138" s="231"/>
      <c r="K138" s="279"/>
    </row>
    <row r="139" s="1" customFormat="1" ht="15" customHeight="1">
      <c r="B139" s="276"/>
      <c r="C139" s="231" t="s">
        <v>485</v>
      </c>
      <c r="D139" s="231"/>
      <c r="E139" s="231"/>
      <c r="F139" s="254" t="s">
        <v>452</v>
      </c>
      <c r="G139" s="231"/>
      <c r="H139" s="231" t="s">
        <v>507</v>
      </c>
      <c r="I139" s="231" t="s">
        <v>487</v>
      </c>
      <c r="J139" s="231"/>
      <c r="K139" s="279"/>
    </row>
    <row r="140" s="1" customFormat="1" ht="15" customHeight="1">
      <c r="B140" s="276"/>
      <c r="C140" s="231" t="s">
        <v>488</v>
      </c>
      <c r="D140" s="231"/>
      <c r="E140" s="231"/>
      <c r="F140" s="254" t="s">
        <v>452</v>
      </c>
      <c r="G140" s="231"/>
      <c r="H140" s="231" t="s">
        <v>488</v>
      </c>
      <c r="I140" s="231" t="s">
        <v>487</v>
      </c>
      <c r="J140" s="231"/>
      <c r="K140" s="279"/>
    </row>
    <row r="141" s="1" customFormat="1" ht="15" customHeight="1">
      <c r="B141" s="276"/>
      <c r="C141" s="231" t="s">
        <v>41</v>
      </c>
      <c r="D141" s="231"/>
      <c r="E141" s="231"/>
      <c r="F141" s="254" t="s">
        <v>452</v>
      </c>
      <c r="G141" s="231"/>
      <c r="H141" s="231" t="s">
        <v>508</v>
      </c>
      <c r="I141" s="231" t="s">
        <v>487</v>
      </c>
      <c r="J141" s="231"/>
      <c r="K141" s="279"/>
    </row>
    <row r="142" s="1" customFormat="1" ht="15" customHeight="1">
      <c r="B142" s="276"/>
      <c r="C142" s="231" t="s">
        <v>509</v>
      </c>
      <c r="D142" s="231"/>
      <c r="E142" s="231"/>
      <c r="F142" s="254" t="s">
        <v>452</v>
      </c>
      <c r="G142" s="231"/>
      <c r="H142" s="231" t="s">
        <v>510</v>
      </c>
      <c r="I142" s="231" t="s">
        <v>487</v>
      </c>
      <c r="J142" s="231"/>
      <c r="K142" s="279"/>
    </row>
    <row r="143" s="1" customFormat="1" ht="15" customHeight="1">
      <c r="B143" s="280"/>
      <c r="C143" s="281"/>
      <c r="D143" s="281"/>
      <c r="E143" s="281"/>
      <c r="F143" s="281"/>
      <c r="G143" s="281"/>
      <c r="H143" s="281"/>
      <c r="I143" s="281"/>
      <c r="J143" s="281"/>
      <c r="K143" s="282"/>
    </row>
    <row r="144" s="1" customFormat="1" ht="18.75" customHeight="1">
      <c r="B144" s="267"/>
      <c r="C144" s="267"/>
      <c r="D144" s="267"/>
      <c r="E144" s="267"/>
      <c r="F144" s="268"/>
      <c r="G144" s="267"/>
      <c r="H144" s="267"/>
      <c r="I144" s="267"/>
      <c r="J144" s="267"/>
      <c r="K144" s="267"/>
    </row>
    <row r="145" s="1" customFormat="1" ht="18.75" customHeight="1"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</row>
    <row r="146" s="1" customFormat="1" ht="7.5" customHeight="1">
      <c r="B146" s="240"/>
      <c r="C146" s="241"/>
      <c r="D146" s="241"/>
      <c r="E146" s="241"/>
      <c r="F146" s="241"/>
      <c r="G146" s="241"/>
      <c r="H146" s="241"/>
      <c r="I146" s="241"/>
      <c r="J146" s="241"/>
      <c r="K146" s="242"/>
    </row>
    <row r="147" s="1" customFormat="1" ht="45" customHeight="1">
      <c r="B147" s="243"/>
      <c r="C147" s="244" t="s">
        <v>511</v>
      </c>
      <c r="D147" s="244"/>
      <c r="E147" s="244"/>
      <c r="F147" s="244"/>
      <c r="G147" s="244"/>
      <c r="H147" s="244"/>
      <c r="I147" s="244"/>
      <c r="J147" s="244"/>
      <c r="K147" s="245"/>
    </row>
    <row r="148" s="1" customFormat="1" ht="17.25" customHeight="1">
      <c r="B148" s="243"/>
      <c r="C148" s="246" t="s">
        <v>446</v>
      </c>
      <c r="D148" s="246"/>
      <c r="E148" s="246"/>
      <c r="F148" s="246" t="s">
        <v>447</v>
      </c>
      <c r="G148" s="247"/>
      <c r="H148" s="246" t="s">
        <v>57</v>
      </c>
      <c r="I148" s="246" t="s">
        <v>60</v>
      </c>
      <c r="J148" s="246" t="s">
        <v>448</v>
      </c>
      <c r="K148" s="245"/>
    </row>
    <row r="149" s="1" customFormat="1" ht="17.25" customHeight="1">
      <c r="B149" s="243"/>
      <c r="C149" s="248" t="s">
        <v>449</v>
      </c>
      <c r="D149" s="248"/>
      <c r="E149" s="248"/>
      <c r="F149" s="249" t="s">
        <v>450</v>
      </c>
      <c r="G149" s="250"/>
      <c r="H149" s="248"/>
      <c r="I149" s="248"/>
      <c r="J149" s="248" t="s">
        <v>451</v>
      </c>
      <c r="K149" s="245"/>
    </row>
    <row r="150" s="1" customFormat="1" ht="5.25" customHeight="1">
      <c r="B150" s="256"/>
      <c r="C150" s="251"/>
      <c r="D150" s="251"/>
      <c r="E150" s="251"/>
      <c r="F150" s="251"/>
      <c r="G150" s="252"/>
      <c r="H150" s="251"/>
      <c r="I150" s="251"/>
      <c r="J150" s="251"/>
      <c r="K150" s="279"/>
    </row>
    <row r="151" s="1" customFormat="1" ht="15" customHeight="1">
      <c r="B151" s="256"/>
      <c r="C151" s="283" t="s">
        <v>455</v>
      </c>
      <c r="D151" s="231"/>
      <c r="E151" s="231"/>
      <c r="F151" s="284" t="s">
        <v>452</v>
      </c>
      <c r="G151" s="231"/>
      <c r="H151" s="283" t="s">
        <v>492</v>
      </c>
      <c r="I151" s="283" t="s">
        <v>454</v>
      </c>
      <c r="J151" s="283">
        <v>120</v>
      </c>
      <c r="K151" s="279"/>
    </row>
    <row r="152" s="1" customFormat="1" ht="15" customHeight="1">
      <c r="B152" s="256"/>
      <c r="C152" s="283" t="s">
        <v>501</v>
      </c>
      <c r="D152" s="231"/>
      <c r="E152" s="231"/>
      <c r="F152" s="284" t="s">
        <v>452</v>
      </c>
      <c r="G152" s="231"/>
      <c r="H152" s="283" t="s">
        <v>512</v>
      </c>
      <c r="I152" s="283" t="s">
        <v>454</v>
      </c>
      <c r="J152" s="283" t="s">
        <v>503</v>
      </c>
      <c r="K152" s="279"/>
    </row>
    <row r="153" s="1" customFormat="1" ht="15" customHeight="1">
      <c r="B153" s="256"/>
      <c r="C153" s="283" t="s">
        <v>400</v>
      </c>
      <c r="D153" s="231"/>
      <c r="E153" s="231"/>
      <c r="F153" s="284" t="s">
        <v>452</v>
      </c>
      <c r="G153" s="231"/>
      <c r="H153" s="283" t="s">
        <v>513</v>
      </c>
      <c r="I153" s="283" t="s">
        <v>454</v>
      </c>
      <c r="J153" s="283" t="s">
        <v>503</v>
      </c>
      <c r="K153" s="279"/>
    </row>
    <row r="154" s="1" customFormat="1" ht="15" customHeight="1">
      <c r="B154" s="256"/>
      <c r="C154" s="283" t="s">
        <v>457</v>
      </c>
      <c r="D154" s="231"/>
      <c r="E154" s="231"/>
      <c r="F154" s="284" t="s">
        <v>458</v>
      </c>
      <c r="G154" s="231"/>
      <c r="H154" s="283" t="s">
        <v>492</v>
      </c>
      <c r="I154" s="283" t="s">
        <v>454</v>
      </c>
      <c r="J154" s="283">
        <v>50</v>
      </c>
      <c r="K154" s="279"/>
    </row>
    <row r="155" s="1" customFormat="1" ht="15" customHeight="1">
      <c r="B155" s="256"/>
      <c r="C155" s="283" t="s">
        <v>460</v>
      </c>
      <c r="D155" s="231"/>
      <c r="E155" s="231"/>
      <c r="F155" s="284" t="s">
        <v>452</v>
      </c>
      <c r="G155" s="231"/>
      <c r="H155" s="283" t="s">
        <v>492</v>
      </c>
      <c r="I155" s="283" t="s">
        <v>462</v>
      </c>
      <c r="J155" s="283"/>
      <c r="K155" s="279"/>
    </row>
    <row r="156" s="1" customFormat="1" ht="15" customHeight="1">
      <c r="B156" s="256"/>
      <c r="C156" s="283" t="s">
        <v>471</v>
      </c>
      <c r="D156" s="231"/>
      <c r="E156" s="231"/>
      <c r="F156" s="284" t="s">
        <v>458</v>
      </c>
      <c r="G156" s="231"/>
      <c r="H156" s="283" t="s">
        <v>492</v>
      </c>
      <c r="I156" s="283" t="s">
        <v>454</v>
      </c>
      <c r="J156" s="283">
        <v>50</v>
      </c>
      <c r="K156" s="279"/>
    </row>
    <row r="157" s="1" customFormat="1" ht="15" customHeight="1">
      <c r="B157" s="256"/>
      <c r="C157" s="283" t="s">
        <v>479</v>
      </c>
      <c r="D157" s="231"/>
      <c r="E157" s="231"/>
      <c r="F157" s="284" t="s">
        <v>458</v>
      </c>
      <c r="G157" s="231"/>
      <c r="H157" s="283" t="s">
        <v>492</v>
      </c>
      <c r="I157" s="283" t="s">
        <v>454</v>
      </c>
      <c r="J157" s="283">
        <v>50</v>
      </c>
      <c r="K157" s="279"/>
    </row>
    <row r="158" s="1" customFormat="1" ht="15" customHeight="1">
      <c r="B158" s="256"/>
      <c r="C158" s="283" t="s">
        <v>477</v>
      </c>
      <c r="D158" s="231"/>
      <c r="E158" s="231"/>
      <c r="F158" s="284" t="s">
        <v>458</v>
      </c>
      <c r="G158" s="231"/>
      <c r="H158" s="283" t="s">
        <v>492</v>
      </c>
      <c r="I158" s="283" t="s">
        <v>454</v>
      </c>
      <c r="J158" s="283">
        <v>50</v>
      </c>
      <c r="K158" s="279"/>
    </row>
    <row r="159" s="1" customFormat="1" ht="15" customHeight="1">
      <c r="B159" s="256"/>
      <c r="C159" s="283" t="s">
        <v>90</v>
      </c>
      <c r="D159" s="231"/>
      <c r="E159" s="231"/>
      <c r="F159" s="284" t="s">
        <v>452</v>
      </c>
      <c r="G159" s="231"/>
      <c r="H159" s="283" t="s">
        <v>514</v>
      </c>
      <c r="I159" s="283" t="s">
        <v>454</v>
      </c>
      <c r="J159" s="283" t="s">
        <v>515</v>
      </c>
      <c r="K159" s="279"/>
    </row>
    <row r="160" s="1" customFormat="1" ht="15" customHeight="1">
      <c r="B160" s="256"/>
      <c r="C160" s="283" t="s">
        <v>516</v>
      </c>
      <c r="D160" s="231"/>
      <c r="E160" s="231"/>
      <c r="F160" s="284" t="s">
        <v>452</v>
      </c>
      <c r="G160" s="231"/>
      <c r="H160" s="283" t="s">
        <v>517</v>
      </c>
      <c r="I160" s="283" t="s">
        <v>487</v>
      </c>
      <c r="J160" s="283"/>
      <c r="K160" s="279"/>
    </row>
    <row r="161" s="1" customFormat="1" ht="15" customHeight="1">
      <c r="B161" s="285"/>
      <c r="C161" s="265"/>
      <c r="D161" s="265"/>
      <c r="E161" s="265"/>
      <c r="F161" s="265"/>
      <c r="G161" s="265"/>
      <c r="H161" s="265"/>
      <c r="I161" s="265"/>
      <c r="J161" s="265"/>
      <c r="K161" s="286"/>
    </row>
    <row r="162" s="1" customFormat="1" ht="18.75" customHeight="1">
      <c r="B162" s="267"/>
      <c r="C162" s="277"/>
      <c r="D162" s="277"/>
      <c r="E162" s="277"/>
      <c r="F162" s="287"/>
      <c r="G162" s="277"/>
      <c r="H162" s="277"/>
      <c r="I162" s="277"/>
      <c r="J162" s="277"/>
      <c r="K162" s="267"/>
    </row>
    <row r="163" s="1" customFormat="1" ht="18.75" customHeight="1">
      <c r="B163" s="239"/>
      <c r="C163" s="239"/>
      <c r="D163" s="239"/>
      <c r="E163" s="239"/>
      <c r="F163" s="239"/>
      <c r="G163" s="239"/>
      <c r="H163" s="239"/>
      <c r="I163" s="239"/>
      <c r="J163" s="239"/>
      <c r="K163" s="239"/>
    </row>
    <row r="164" s="1" customFormat="1" ht="7.5" customHeight="1">
      <c r="B164" s="218"/>
      <c r="C164" s="219"/>
      <c r="D164" s="219"/>
      <c r="E164" s="219"/>
      <c r="F164" s="219"/>
      <c r="G164" s="219"/>
      <c r="H164" s="219"/>
      <c r="I164" s="219"/>
      <c r="J164" s="219"/>
      <c r="K164" s="220"/>
    </row>
    <row r="165" s="1" customFormat="1" ht="45" customHeight="1">
      <c r="B165" s="221"/>
      <c r="C165" s="222" t="s">
        <v>518</v>
      </c>
      <c r="D165" s="222"/>
      <c r="E165" s="222"/>
      <c r="F165" s="222"/>
      <c r="G165" s="222"/>
      <c r="H165" s="222"/>
      <c r="I165" s="222"/>
      <c r="J165" s="222"/>
      <c r="K165" s="223"/>
    </row>
    <row r="166" s="1" customFormat="1" ht="17.25" customHeight="1">
      <c r="B166" s="221"/>
      <c r="C166" s="246" t="s">
        <v>446</v>
      </c>
      <c r="D166" s="246"/>
      <c r="E166" s="246"/>
      <c r="F166" s="246" t="s">
        <v>447</v>
      </c>
      <c r="G166" s="288"/>
      <c r="H166" s="289" t="s">
        <v>57</v>
      </c>
      <c r="I166" s="289" t="s">
        <v>60</v>
      </c>
      <c r="J166" s="246" t="s">
        <v>448</v>
      </c>
      <c r="K166" s="223"/>
    </row>
    <row r="167" s="1" customFormat="1" ht="17.25" customHeight="1">
      <c r="B167" s="224"/>
      <c r="C167" s="248" t="s">
        <v>449</v>
      </c>
      <c r="D167" s="248"/>
      <c r="E167" s="248"/>
      <c r="F167" s="249" t="s">
        <v>450</v>
      </c>
      <c r="G167" s="290"/>
      <c r="H167" s="291"/>
      <c r="I167" s="291"/>
      <c r="J167" s="248" t="s">
        <v>451</v>
      </c>
      <c r="K167" s="226"/>
    </row>
    <row r="168" s="1" customFormat="1" ht="5.25" customHeight="1">
      <c r="B168" s="256"/>
      <c r="C168" s="251"/>
      <c r="D168" s="251"/>
      <c r="E168" s="251"/>
      <c r="F168" s="251"/>
      <c r="G168" s="252"/>
      <c r="H168" s="251"/>
      <c r="I168" s="251"/>
      <c r="J168" s="251"/>
      <c r="K168" s="279"/>
    </row>
    <row r="169" s="1" customFormat="1" ht="15" customHeight="1">
      <c r="B169" s="256"/>
      <c r="C169" s="231" t="s">
        <v>455</v>
      </c>
      <c r="D169" s="231"/>
      <c r="E169" s="231"/>
      <c r="F169" s="254" t="s">
        <v>452</v>
      </c>
      <c r="G169" s="231"/>
      <c r="H169" s="231" t="s">
        <v>492</v>
      </c>
      <c r="I169" s="231" t="s">
        <v>454</v>
      </c>
      <c r="J169" s="231">
        <v>120</v>
      </c>
      <c r="K169" s="279"/>
    </row>
    <row r="170" s="1" customFormat="1" ht="15" customHeight="1">
      <c r="B170" s="256"/>
      <c r="C170" s="231" t="s">
        <v>501</v>
      </c>
      <c r="D170" s="231"/>
      <c r="E170" s="231"/>
      <c r="F170" s="254" t="s">
        <v>452</v>
      </c>
      <c r="G170" s="231"/>
      <c r="H170" s="231" t="s">
        <v>502</v>
      </c>
      <c r="I170" s="231" t="s">
        <v>454</v>
      </c>
      <c r="J170" s="231" t="s">
        <v>503</v>
      </c>
      <c r="K170" s="279"/>
    </row>
    <row r="171" s="1" customFormat="1" ht="15" customHeight="1">
      <c r="B171" s="256"/>
      <c r="C171" s="231" t="s">
        <v>400</v>
      </c>
      <c r="D171" s="231"/>
      <c r="E171" s="231"/>
      <c r="F171" s="254" t="s">
        <v>452</v>
      </c>
      <c r="G171" s="231"/>
      <c r="H171" s="231" t="s">
        <v>519</v>
      </c>
      <c r="I171" s="231" t="s">
        <v>454</v>
      </c>
      <c r="J171" s="231" t="s">
        <v>503</v>
      </c>
      <c r="K171" s="279"/>
    </row>
    <row r="172" s="1" customFormat="1" ht="15" customHeight="1">
      <c r="B172" s="256"/>
      <c r="C172" s="231" t="s">
        <v>457</v>
      </c>
      <c r="D172" s="231"/>
      <c r="E172" s="231"/>
      <c r="F172" s="254" t="s">
        <v>458</v>
      </c>
      <c r="G172" s="231"/>
      <c r="H172" s="231" t="s">
        <v>519</v>
      </c>
      <c r="I172" s="231" t="s">
        <v>454</v>
      </c>
      <c r="J172" s="231">
        <v>50</v>
      </c>
      <c r="K172" s="279"/>
    </row>
    <row r="173" s="1" customFormat="1" ht="15" customHeight="1">
      <c r="B173" s="256"/>
      <c r="C173" s="231" t="s">
        <v>460</v>
      </c>
      <c r="D173" s="231"/>
      <c r="E173" s="231"/>
      <c r="F173" s="254" t="s">
        <v>452</v>
      </c>
      <c r="G173" s="231"/>
      <c r="H173" s="231" t="s">
        <v>519</v>
      </c>
      <c r="I173" s="231" t="s">
        <v>462</v>
      </c>
      <c r="J173" s="231"/>
      <c r="K173" s="279"/>
    </row>
    <row r="174" s="1" customFormat="1" ht="15" customHeight="1">
      <c r="B174" s="256"/>
      <c r="C174" s="231" t="s">
        <v>471</v>
      </c>
      <c r="D174" s="231"/>
      <c r="E174" s="231"/>
      <c r="F174" s="254" t="s">
        <v>458</v>
      </c>
      <c r="G174" s="231"/>
      <c r="H174" s="231" t="s">
        <v>519</v>
      </c>
      <c r="I174" s="231" t="s">
        <v>454</v>
      </c>
      <c r="J174" s="231">
        <v>50</v>
      </c>
      <c r="K174" s="279"/>
    </row>
    <row r="175" s="1" customFormat="1" ht="15" customHeight="1">
      <c r="B175" s="256"/>
      <c r="C175" s="231" t="s">
        <v>479</v>
      </c>
      <c r="D175" s="231"/>
      <c r="E175" s="231"/>
      <c r="F175" s="254" t="s">
        <v>458</v>
      </c>
      <c r="G175" s="231"/>
      <c r="H175" s="231" t="s">
        <v>519</v>
      </c>
      <c r="I175" s="231" t="s">
        <v>454</v>
      </c>
      <c r="J175" s="231">
        <v>50</v>
      </c>
      <c r="K175" s="279"/>
    </row>
    <row r="176" s="1" customFormat="1" ht="15" customHeight="1">
      <c r="B176" s="256"/>
      <c r="C176" s="231" t="s">
        <v>477</v>
      </c>
      <c r="D176" s="231"/>
      <c r="E176" s="231"/>
      <c r="F176" s="254" t="s">
        <v>458</v>
      </c>
      <c r="G176" s="231"/>
      <c r="H176" s="231" t="s">
        <v>519</v>
      </c>
      <c r="I176" s="231" t="s">
        <v>454</v>
      </c>
      <c r="J176" s="231">
        <v>50</v>
      </c>
      <c r="K176" s="279"/>
    </row>
    <row r="177" s="1" customFormat="1" ht="15" customHeight="1">
      <c r="B177" s="256"/>
      <c r="C177" s="231" t="s">
        <v>107</v>
      </c>
      <c r="D177" s="231"/>
      <c r="E177" s="231"/>
      <c r="F177" s="254" t="s">
        <v>452</v>
      </c>
      <c r="G177" s="231"/>
      <c r="H177" s="231" t="s">
        <v>520</v>
      </c>
      <c r="I177" s="231" t="s">
        <v>521</v>
      </c>
      <c r="J177" s="231"/>
      <c r="K177" s="279"/>
    </row>
    <row r="178" s="1" customFormat="1" ht="15" customHeight="1">
      <c r="B178" s="256"/>
      <c r="C178" s="231" t="s">
        <v>60</v>
      </c>
      <c r="D178" s="231"/>
      <c r="E178" s="231"/>
      <c r="F178" s="254" t="s">
        <v>452</v>
      </c>
      <c r="G178" s="231"/>
      <c r="H178" s="231" t="s">
        <v>522</v>
      </c>
      <c r="I178" s="231" t="s">
        <v>523</v>
      </c>
      <c r="J178" s="231">
        <v>1</v>
      </c>
      <c r="K178" s="279"/>
    </row>
    <row r="179" s="1" customFormat="1" ht="15" customHeight="1">
      <c r="B179" s="256"/>
      <c r="C179" s="231" t="s">
        <v>56</v>
      </c>
      <c r="D179" s="231"/>
      <c r="E179" s="231"/>
      <c r="F179" s="254" t="s">
        <v>452</v>
      </c>
      <c r="G179" s="231"/>
      <c r="H179" s="231" t="s">
        <v>524</v>
      </c>
      <c r="I179" s="231" t="s">
        <v>454</v>
      </c>
      <c r="J179" s="231">
        <v>20</v>
      </c>
      <c r="K179" s="279"/>
    </row>
    <row r="180" s="1" customFormat="1" ht="15" customHeight="1">
      <c r="B180" s="256"/>
      <c r="C180" s="231" t="s">
        <v>57</v>
      </c>
      <c r="D180" s="231"/>
      <c r="E180" s="231"/>
      <c r="F180" s="254" t="s">
        <v>452</v>
      </c>
      <c r="G180" s="231"/>
      <c r="H180" s="231" t="s">
        <v>525</v>
      </c>
      <c r="I180" s="231" t="s">
        <v>454</v>
      </c>
      <c r="J180" s="231">
        <v>255</v>
      </c>
      <c r="K180" s="279"/>
    </row>
    <row r="181" s="1" customFormat="1" ht="15" customHeight="1">
      <c r="B181" s="256"/>
      <c r="C181" s="231" t="s">
        <v>108</v>
      </c>
      <c r="D181" s="231"/>
      <c r="E181" s="231"/>
      <c r="F181" s="254" t="s">
        <v>452</v>
      </c>
      <c r="G181" s="231"/>
      <c r="H181" s="231" t="s">
        <v>416</v>
      </c>
      <c r="I181" s="231" t="s">
        <v>454</v>
      </c>
      <c r="J181" s="231">
        <v>10</v>
      </c>
      <c r="K181" s="279"/>
    </row>
    <row r="182" s="1" customFormat="1" ht="15" customHeight="1">
      <c r="B182" s="256"/>
      <c r="C182" s="231" t="s">
        <v>109</v>
      </c>
      <c r="D182" s="231"/>
      <c r="E182" s="231"/>
      <c r="F182" s="254" t="s">
        <v>452</v>
      </c>
      <c r="G182" s="231"/>
      <c r="H182" s="231" t="s">
        <v>526</v>
      </c>
      <c r="I182" s="231" t="s">
        <v>487</v>
      </c>
      <c r="J182" s="231"/>
      <c r="K182" s="279"/>
    </row>
    <row r="183" s="1" customFormat="1" ht="15" customHeight="1">
      <c r="B183" s="256"/>
      <c r="C183" s="231" t="s">
        <v>527</v>
      </c>
      <c r="D183" s="231"/>
      <c r="E183" s="231"/>
      <c r="F183" s="254" t="s">
        <v>452</v>
      </c>
      <c r="G183" s="231"/>
      <c r="H183" s="231" t="s">
        <v>528</v>
      </c>
      <c r="I183" s="231" t="s">
        <v>487</v>
      </c>
      <c r="J183" s="231"/>
      <c r="K183" s="279"/>
    </row>
    <row r="184" s="1" customFormat="1" ht="15" customHeight="1">
      <c r="B184" s="256"/>
      <c r="C184" s="231" t="s">
        <v>516</v>
      </c>
      <c r="D184" s="231"/>
      <c r="E184" s="231"/>
      <c r="F184" s="254" t="s">
        <v>452</v>
      </c>
      <c r="G184" s="231"/>
      <c r="H184" s="231" t="s">
        <v>529</v>
      </c>
      <c r="I184" s="231" t="s">
        <v>487</v>
      </c>
      <c r="J184" s="231"/>
      <c r="K184" s="279"/>
    </row>
    <row r="185" s="1" customFormat="1" ht="15" customHeight="1">
      <c r="B185" s="256"/>
      <c r="C185" s="231" t="s">
        <v>111</v>
      </c>
      <c r="D185" s="231"/>
      <c r="E185" s="231"/>
      <c r="F185" s="254" t="s">
        <v>458</v>
      </c>
      <c r="G185" s="231"/>
      <c r="H185" s="231" t="s">
        <v>530</v>
      </c>
      <c r="I185" s="231" t="s">
        <v>454</v>
      </c>
      <c r="J185" s="231">
        <v>50</v>
      </c>
      <c r="K185" s="279"/>
    </row>
    <row r="186" s="1" customFormat="1" ht="15" customHeight="1">
      <c r="B186" s="256"/>
      <c r="C186" s="231" t="s">
        <v>531</v>
      </c>
      <c r="D186" s="231"/>
      <c r="E186" s="231"/>
      <c r="F186" s="254" t="s">
        <v>458</v>
      </c>
      <c r="G186" s="231"/>
      <c r="H186" s="231" t="s">
        <v>532</v>
      </c>
      <c r="I186" s="231" t="s">
        <v>533</v>
      </c>
      <c r="J186" s="231"/>
      <c r="K186" s="279"/>
    </row>
    <row r="187" s="1" customFormat="1" ht="15" customHeight="1">
      <c r="B187" s="256"/>
      <c r="C187" s="231" t="s">
        <v>534</v>
      </c>
      <c r="D187" s="231"/>
      <c r="E187" s="231"/>
      <c r="F187" s="254" t="s">
        <v>458</v>
      </c>
      <c r="G187" s="231"/>
      <c r="H187" s="231" t="s">
        <v>535</v>
      </c>
      <c r="I187" s="231" t="s">
        <v>533</v>
      </c>
      <c r="J187" s="231"/>
      <c r="K187" s="279"/>
    </row>
    <row r="188" s="1" customFormat="1" ht="15" customHeight="1">
      <c r="B188" s="256"/>
      <c r="C188" s="231" t="s">
        <v>536</v>
      </c>
      <c r="D188" s="231"/>
      <c r="E188" s="231"/>
      <c r="F188" s="254" t="s">
        <v>458</v>
      </c>
      <c r="G188" s="231"/>
      <c r="H188" s="231" t="s">
        <v>537</v>
      </c>
      <c r="I188" s="231" t="s">
        <v>533</v>
      </c>
      <c r="J188" s="231"/>
      <c r="K188" s="279"/>
    </row>
    <row r="189" s="1" customFormat="1" ht="15" customHeight="1">
      <c r="B189" s="256"/>
      <c r="C189" s="292" t="s">
        <v>538</v>
      </c>
      <c r="D189" s="231"/>
      <c r="E189" s="231"/>
      <c r="F189" s="254" t="s">
        <v>458</v>
      </c>
      <c r="G189" s="231"/>
      <c r="H189" s="231" t="s">
        <v>539</v>
      </c>
      <c r="I189" s="231" t="s">
        <v>540</v>
      </c>
      <c r="J189" s="293" t="s">
        <v>541</v>
      </c>
      <c r="K189" s="279"/>
    </row>
    <row r="190" s="1" customFormat="1" ht="15" customHeight="1">
      <c r="B190" s="256"/>
      <c r="C190" s="292" t="s">
        <v>45</v>
      </c>
      <c r="D190" s="231"/>
      <c r="E190" s="231"/>
      <c r="F190" s="254" t="s">
        <v>452</v>
      </c>
      <c r="G190" s="231"/>
      <c r="H190" s="228" t="s">
        <v>542</v>
      </c>
      <c r="I190" s="231" t="s">
        <v>543</v>
      </c>
      <c r="J190" s="231"/>
      <c r="K190" s="279"/>
    </row>
    <row r="191" s="1" customFormat="1" ht="15" customHeight="1">
      <c r="B191" s="256"/>
      <c r="C191" s="292" t="s">
        <v>544</v>
      </c>
      <c r="D191" s="231"/>
      <c r="E191" s="231"/>
      <c r="F191" s="254" t="s">
        <v>452</v>
      </c>
      <c r="G191" s="231"/>
      <c r="H191" s="231" t="s">
        <v>545</v>
      </c>
      <c r="I191" s="231" t="s">
        <v>487</v>
      </c>
      <c r="J191" s="231"/>
      <c r="K191" s="279"/>
    </row>
    <row r="192" s="1" customFormat="1" ht="15" customHeight="1">
      <c r="B192" s="256"/>
      <c r="C192" s="292" t="s">
        <v>546</v>
      </c>
      <c r="D192" s="231"/>
      <c r="E192" s="231"/>
      <c r="F192" s="254" t="s">
        <v>452</v>
      </c>
      <c r="G192" s="231"/>
      <c r="H192" s="231" t="s">
        <v>547</v>
      </c>
      <c r="I192" s="231" t="s">
        <v>487</v>
      </c>
      <c r="J192" s="231"/>
      <c r="K192" s="279"/>
    </row>
    <row r="193" s="1" customFormat="1" ht="15" customHeight="1">
      <c r="B193" s="256"/>
      <c r="C193" s="292" t="s">
        <v>548</v>
      </c>
      <c r="D193" s="231"/>
      <c r="E193" s="231"/>
      <c r="F193" s="254" t="s">
        <v>458</v>
      </c>
      <c r="G193" s="231"/>
      <c r="H193" s="231" t="s">
        <v>549</v>
      </c>
      <c r="I193" s="231" t="s">
        <v>487</v>
      </c>
      <c r="J193" s="231"/>
      <c r="K193" s="279"/>
    </row>
    <row r="194" s="1" customFormat="1" ht="15" customHeight="1">
      <c r="B194" s="285"/>
      <c r="C194" s="294"/>
      <c r="D194" s="265"/>
      <c r="E194" s="265"/>
      <c r="F194" s="265"/>
      <c r="G194" s="265"/>
      <c r="H194" s="265"/>
      <c r="I194" s="265"/>
      <c r="J194" s="265"/>
      <c r="K194" s="286"/>
    </row>
    <row r="195" s="1" customFormat="1" ht="18.75" customHeight="1">
      <c r="B195" s="267"/>
      <c r="C195" s="277"/>
      <c r="D195" s="277"/>
      <c r="E195" s="277"/>
      <c r="F195" s="287"/>
      <c r="G195" s="277"/>
      <c r="H195" s="277"/>
      <c r="I195" s="277"/>
      <c r="J195" s="277"/>
      <c r="K195" s="267"/>
    </row>
    <row r="196" s="1" customFormat="1" ht="18.75" customHeight="1">
      <c r="B196" s="267"/>
      <c r="C196" s="277"/>
      <c r="D196" s="277"/>
      <c r="E196" s="277"/>
      <c r="F196" s="287"/>
      <c r="G196" s="277"/>
      <c r="H196" s="277"/>
      <c r="I196" s="277"/>
      <c r="J196" s="277"/>
      <c r="K196" s="267"/>
    </row>
    <row r="197" s="1" customFormat="1" ht="18.75" customHeight="1">
      <c r="B197" s="239"/>
      <c r="C197" s="239"/>
      <c r="D197" s="239"/>
      <c r="E197" s="239"/>
      <c r="F197" s="239"/>
      <c r="G197" s="239"/>
      <c r="H197" s="239"/>
      <c r="I197" s="239"/>
      <c r="J197" s="239"/>
      <c r="K197" s="239"/>
    </row>
    <row r="198" s="1" customFormat="1" ht="13.5">
      <c r="B198" s="218"/>
      <c r="C198" s="219"/>
      <c r="D198" s="219"/>
      <c r="E198" s="219"/>
      <c r="F198" s="219"/>
      <c r="G198" s="219"/>
      <c r="H198" s="219"/>
      <c r="I198" s="219"/>
      <c r="J198" s="219"/>
      <c r="K198" s="220"/>
    </row>
    <row r="199" s="1" customFormat="1" ht="21">
      <c r="B199" s="221"/>
      <c r="C199" s="222" t="s">
        <v>550</v>
      </c>
      <c r="D199" s="222"/>
      <c r="E199" s="222"/>
      <c r="F199" s="222"/>
      <c r="G199" s="222"/>
      <c r="H199" s="222"/>
      <c r="I199" s="222"/>
      <c r="J199" s="222"/>
      <c r="K199" s="223"/>
    </row>
    <row r="200" s="1" customFormat="1" ht="25.5" customHeight="1">
      <c r="B200" s="221"/>
      <c r="C200" s="295" t="s">
        <v>551</v>
      </c>
      <c r="D200" s="295"/>
      <c r="E200" s="295"/>
      <c r="F200" s="295" t="s">
        <v>552</v>
      </c>
      <c r="G200" s="296"/>
      <c r="H200" s="295" t="s">
        <v>553</v>
      </c>
      <c r="I200" s="295"/>
      <c r="J200" s="295"/>
      <c r="K200" s="223"/>
    </row>
    <row r="201" s="1" customFormat="1" ht="5.25" customHeight="1">
      <c r="B201" s="256"/>
      <c r="C201" s="251"/>
      <c r="D201" s="251"/>
      <c r="E201" s="251"/>
      <c r="F201" s="251"/>
      <c r="G201" s="277"/>
      <c r="H201" s="251"/>
      <c r="I201" s="251"/>
      <c r="J201" s="251"/>
      <c r="K201" s="279"/>
    </row>
    <row r="202" s="1" customFormat="1" ht="15" customHeight="1">
      <c r="B202" s="256"/>
      <c r="C202" s="231" t="s">
        <v>543</v>
      </c>
      <c r="D202" s="231"/>
      <c r="E202" s="231"/>
      <c r="F202" s="254" t="s">
        <v>46</v>
      </c>
      <c r="G202" s="231"/>
      <c r="H202" s="231" t="s">
        <v>554</v>
      </c>
      <c r="I202" s="231"/>
      <c r="J202" s="231"/>
      <c r="K202" s="279"/>
    </row>
    <row r="203" s="1" customFormat="1" ht="15" customHeight="1">
      <c r="B203" s="256"/>
      <c r="C203" s="231"/>
      <c r="D203" s="231"/>
      <c r="E203" s="231"/>
      <c r="F203" s="254" t="s">
        <v>47</v>
      </c>
      <c r="G203" s="231"/>
      <c r="H203" s="231" t="s">
        <v>555</v>
      </c>
      <c r="I203" s="231"/>
      <c r="J203" s="231"/>
      <c r="K203" s="279"/>
    </row>
    <row r="204" s="1" customFormat="1" ht="15" customHeight="1">
      <c r="B204" s="256"/>
      <c r="C204" s="231"/>
      <c r="D204" s="231"/>
      <c r="E204" s="231"/>
      <c r="F204" s="254" t="s">
        <v>50</v>
      </c>
      <c r="G204" s="231"/>
      <c r="H204" s="231" t="s">
        <v>556</v>
      </c>
      <c r="I204" s="231"/>
      <c r="J204" s="231"/>
      <c r="K204" s="279"/>
    </row>
    <row r="205" s="1" customFormat="1" ht="15" customHeight="1">
      <c r="B205" s="256"/>
      <c r="C205" s="231"/>
      <c r="D205" s="231"/>
      <c r="E205" s="231"/>
      <c r="F205" s="254" t="s">
        <v>48</v>
      </c>
      <c r="G205" s="231"/>
      <c r="H205" s="231" t="s">
        <v>557</v>
      </c>
      <c r="I205" s="231"/>
      <c r="J205" s="231"/>
      <c r="K205" s="279"/>
    </row>
    <row r="206" s="1" customFormat="1" ht="15" customHeight="1">
      <c r="B206" s="256"/>
      <c r="C206" s="231"/>
      <c r="D206" s="231"/>
      <c r="E206" s="231"/>
      <c r="F206" s="254" t="s">
        <v>49</v>
      </c>
      <c r="G206" s="231"/>
      <c r="H206" s="231" t="s">
        <v>558</v>
      </c>
      <c r="I206" s="231"/>
      <c r="J206" s="231"/>
      <c r="K206" s="279"/>
    </row>
    <row r="207" s="1" customFormat="1" ht="15" customHeight="1">
      <c r="B207" s="256"/>
      <c r="C207" s="231"/>
      <c r="D207" s="231"/>
      <c r="E207" s="231"/>
      <c r="F207" s="254"/>
      <c r="G207" s="231"/>
      <c r="H207" s="231"/>
      <c r="I207" s="231"/>
      <c r="J207" s="231"/>
      <c r="K207" s="279"/>
    </row>
    <row r="208" s="1" customFormat="1" ht="15" customHeight="1">
      <c r="B208" s="256"/>
      <c r="C208" s="231" t="s">
        <v>499</v>
      </c>
      <c r="D208" s="231"/>
      <c r="E208" s="231"/>
      <c r="F208" s="254" t="s">
        <v>82</v>
      </c>
      <c r="G208" s="231"/>
      <c r="H208" s="231" t="s">
        <v>559</v>
      </c>
      <c r="I208" s="231"/>
      <c r="J208" s="231"/>
      <c r="K208" s="279"/>
    </row>
    <row r="209" s="1" customFormat="1" ht="15" customHeight="1">
      <c r="B209" s="256"/>
      <c r="C209" s="231"/>
      <c r="D209" s="231"/>
      <c r="E209" s="231"/>
      <c r="F209" s="254" t="s">
        <v>394</v>
      </c>
      <c r="G209" s="231"/>
      <c r="H209" s="231" t="s">
        <v>395</v>
      </c>
      <c r="I209" s="231"/>
      <c r="J209" s="231"/>
      <c r="K209" s="279"/>
    </row>
    <row r="210" s="1" customFormat="1" ht="15" customHeight="1">
      <c r="B210" s="256"/>
      <c r="C210" s="231"/>
      <c r="D210" s="231"/>
      <c r="E210" s="231"/>
      <c r="F210" s="254" t="s">
        <v>392</v>
      </c>
      <c r="G210" s="231"/>
      <c r="H210" s="231" t="s">
        <v>560</v>
      </c>
      <c r="I210" s="231"/>
      <c r="J210" s="231"/>
      <c r="K210" s="279"/>
    </row>
    <row r="211" s="1" customFormat="1" ht="15" customHeight="1">
      <c r="B211" s="297"/>
      <c r="C211" s="231"/>
      <c r="D211" s="231"/>
      <c r="E211" s="231"/>
      <c r="F211" s="254" t="s">
        <v>396</v>
      </c>
      <c r="G211" s="292"/>
      <c r="H211" s="283" t="s">
        <v>397</v>
      </c>
      <c r="I211" s="283"/>
      <c r="J211" s="283"/>
      <c r="K211" s="298"/>
    </row>
    <row r="212" s="1" customFormat="1" ht="15" customHeight="1">
      <c r="B212" s="297"/>
      <c r="C212" s="231"/>
      <c r="D212" s="231"/>
      <c r="E212" s="231"/>
      <c r="F212" s="254" t="s">
        <v>398</v>
      </c>
      <c r="G212" s="292"/>
      <c r="H212" s="283" t="s">
        <v>561</v>
      </c>
      <c r="I212" s="283"/>
      <c r="J212" s="283"/>
      <c r="K212" s="298"/>
    </row>
    <row r="213" s="1" customFormat="1" ht="15" customHeight="1">
      <c r="B213" s="297"/>
      <c r="C213" s="231"/>
      <c r="D213" s="231"/>
      <c r="E213" s="231"/>
      <c r="F213" s="254"/>
      <c r="G213" s="292"/>
      <c r="H213" s="283"/>
      <c r="I213" s="283"/>
      <c r="J213" s="283"/>
      <c r="K213" s="298"/>
    </row>
    <row r="214" s="1" customFormat="1" ht="15" customHeight="1">
      <c r="B214" s="297"/>
      <c r="C214" s="231" t="s">
        <v>523</v>
      </c>
      <c r="D214" s="231"/>
      <c r="E214" s="231"/>
      <c r="F214" s="254">
        <v>1</v>
      </c>
      <c r="G214" s="292"/>
      <c r="H214" s="283" t="s">
        <v>562</v>
      </c>
      <c r="I214" s="283"/>
      <c r="J214" s="283"/>
      <c r="K214" s="298"/>
    </row>
    <row r="215" s="1" customFormat="1" ht="15" customHeight="1">
      <c r="B215" s="297"/>
      <c r="C215" s="231"/>
      <c r="D215" s="231"/>
      <c r="E215" s="231"/>
      <c r="F215" s="254">
        <v>2</v>
      </c>
      <c r="G215" s="292"/>
      <c r="H215" s="283" t="s">
        <v>563</v>
      </c>
      <c r="I215" s="283"/>
      <c r="J215" s="283"/>
      <c r="K215" s="298"/>
    </row>
    <row r="216" s="1" customFormat="1" ht="15" customHeight="1">
      <c r="B216" s="297"/>
      <c r="C216" s="231"/>
      <c r="D216" s="231"/>
      <c r="E216" s="231"/>
      <c r="F216" s="254">
        <v>3</v>
      </c>
      <c r="G216" s="292"/>
      <c r="H216" s="283" t="s">
        <v>564</v>
      </c>
      <c r="I216" s="283"/>
      <c r="J216" s="283"/>
      <c r="K216" s="298"/>
    </row>
    <row r="217" s="1" customFormat="1" ht="15" customHeight="1">
      <c r="B217" s="297"/>
      <c r="C217" s="231"/>
      <c r="D217" s="231"/>
      <c r="E217" s="231"/>
      <c r="F217" s="254">
        <v>4</v>
      </c>
      <c r="G217" s="292"/>
      <c r="H217" s="283" t="s">
        <v>565</v>
      </c>
      <c r="I217" s="283"/>
      <c r="J217" s="283"/>
      <c r="K217" s="298"/>
    </row>
    <row r="218" s="1" customFormat="1" ht="12.75" customHeight="1">
      <c r="B218" s="299"/>
      <c r="C218" s="300"/>
      <c r="D218" s="300"/>
      <c r="E218" s="300"/>
      <c r="F218" s="300"/>
      <c r="G218" s="300"/>
      <c r="H218" s="300"/>
      <c r="I218" s="300"/>
      <c r="J218" s="300"/>
      <c r="K218" s="30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DESKTOP-084633L\Anna Mužná</dc:creator>
  <cp:lastModifiedBy>DESKTOP-084633L\Anna Mužná</cp:lastModifiedBy>
  <dcterms:created xsi:type="dcterms:W3CDTF">2021-07-28T16:50:19Z</dcterms:created>
  <dcterms:modified xsi:type="dcterms:W3CDTF">2021-07-28T16:50:21Z</dcterms:modified>
</cp:coreProperties>
</file>